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801734487\OneDrive - BT Plc\Documents\~GaryG\BetterFuture\2019_20\Data Centre\"/>
    </mc:Choice>
  </mc:AlternateContent>
  <xr:revisionPtr revIDLastSave="0" documentId="13_ncr:1_{DEC1D11A-4170-4F36-9492-B0E902625114}" xr6:coauthVersionLast="44" xr6:coauthVersionMax="44" xr10:uidLastSave="{00000000-0000-0000-0000-000000000000}"/>
  <bookViews>
    <workbookView xWindow="-108" yWindow="-108" windowWidth="23256" windowHeight="12720" tabRatio="712" xr2:uid="{00000000-000D-0000-FFFF-FFFF00000000}"/>
  </bookViews>
  <sheets>
    <sheet name="Index" sheetId="20" r:id="rId1"/>
    <sheet name="Energy" sheetId="3" r:id="rId2"/>
    <sheet name="Renewable_electricity" sheetId="14" r:id="rId3"/>
    <sheet name="GHG_emissions_summaries" sheetId="18" r:id="rId4"/>
    <sheet name="GHG_emissions_end-to-end" sheetId="17" r:id="rId5"/>
    <sheet name="GHG_emissions_SupplyChain" sheetId="9" r:id="rId6"/>
    <sheet name="Transport_and_travel" sheetId="4" r:id="rId7"/>
    <sheet name="Waste_and_recycling" sheetId="5" r:id="rId8"/>
    <sheet name="Water" sheetId="7" r:id="rId9"/>
  </sheets>
  <externalReferences>
    <externalReference r:id="rId10"/>
  </externalReferences>
  <definedNames>
    <definedName name="_xlnm._FilterDatabase" localSheetId="2" hidden="1">Renewable_electricity!$A$6:$J$37</definedName>
    <definedName name="Oil_Conv_Fact">[1]Lookup!$D$9:$E$10</definedName>
    <definedName name="SRtable" localSheetId="6">Transport_and_travel!$A$1:$G$47</definedName>
    <definedName name="SRTable" localSheetId="7">Waste_and_recycling!$A$1:$G$42</definedName>
    <definedName name="SR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3" l="1"/>
  <c r="D32" i="3"/>
  <c r="E32" i="3"/>
  <c r="F32" i="3"/>
  <c r="G32" i="3"/>
  <c r="H32" i="3"/>
  <c r="B32" i="3"/>
  <c r="C18" i="3"/>
  <c r="D18" i="3"/>
  <c r="E18" i="3"/>
  <c r="F18" i="3"/>
  <c r="G18" i="3"/>
  <c r="H18" i="3"/>
  <c r="B18" i="3"/>
  <c r="B45" i="4" l="1"/>
  <c r="L45" i="4"/>
  <c r="J45" i="4"/>
  <c r="I45" i="4"/>
  <c r="H45" i="4"/>
  <c r="G45" i="4"/>
  <c r="F45" i="4"/>
  <c r="D45" i="4"/>
  <c r="K31" i="4"/>
  <c r="B31" i="4"/>
  <c r="G30" i="4"/>
  <c r="I31" i="4"/>
  <c r="H31" i="4"/>
  <c r="G31" i="4"/>
  <c r="F31" i="4"/>
  <c r="E31" i="4"/>
  <c r="D31" i="4"/>
  <c r="C31" i="4"/>
  <c r="G25" i="4"/>
  <c r="F25" i="4"/>
  <c r="E25" i="4"/>
  <c r="D25" i="4"/>
  <c r="C25" i="4"/>
  <c r="B25" i="4"/>
  <c r="J25" i="4"/>
  <c r="C16" i="4"/>
  <c r="L16" i="4"/>
  <c r="K16" i="4"/>
  <c r="I16" i="4"/>
  <c r="H16" i="4"/>
  <c r="F16" i="4"/>
  <c r="D16" i="4"/>
  <c r="G10" i="4"/>
  <c r="F10" i="4"/>
  <c r="E10" i="4"/>
  <c r="D10" i="4"/>
  <c r="C10" i="4"/>
  <c r="B10" i="4"/>
  <c r="I10" i="4"/>
  <c r="L10" i="4"/>
  <c r="J10" i="4"/>
  <c r="H10" i="4"/>
  <c r="K25" i="4" l="1"/>
  <c r="L31" i="4"/>
  <c r="G16" i="4"/>
  <c r="C45" i="4"/>
  <c r="K45" i="4"/>
  <c r="E16" i="4"/>
  <c r="J16" i="4"/>
  <c r="H25" i="4"/>
  <c r="J31" i="4"/>
  <c r="L25" i="4"/>
  <c r="K10" i="4"/>
  <c r="I25" i="4"/>
  <c r="E45" i="4"/>
  <c r="H34" i="3" l="1"/>
  <c r="E34" i="3" l="1"/>
  <c r="E36" i="3" s="1"/>
  <c r="F34" i="3"/>
  <c r="F36" i="3" s="1"/>
  <c r="G34" i="3"/>
  <c r="G36" i="3" s="1"/>
  <c r="H36" i="3"/>
  <c r="B34" i="3"/>
  <c r="C34" i="3"/>
  <c r="C36" i="3" s="1"/>
  <c r="D34" i="3"/>
  <c r="D36" i="3" s="1"/>
  <c r="D40" i="5" l="1"/>
  <c r="C40" i="5"/>
  <c r="B40" i="5"/>
  <c r="I40" i="5"/>
  <c r="G40" i="5"/>
  <c r="H40" i="5"/>
  <c r="F40" i="5"/>
  <c r="E40" i="5"/>
  <c r="F32" i="5"/>
  <c r="B32" i="5"/>
  <c r="H32" i="5"/>
  <c r="E32" i="5"/>
  <c r="D32" i="5"/>
  <c r="G32" i="5"/>
  <c r="C32" i="5"/>
  <c r="I32" i="5"/>
  <c r="I41" i="5" l="1"/>
  <c r="J27" i="18" l="1"/>
  <c r="H22" i="18" l="1"/>
  <c r="F10" i="9"/>
  <c r="G27" i="18"/>
  <c r="H21" i="18"/>
  <c r="H27" i="18"/>
  <c r="F21" i="18"/>
  <c r="F27" i="18"/>
  <c r="G21" i="18"/>
  <c r="J21" i="18"/>
  <c r="E21" i="18"/>
  <c r="E27" i="18"/>
  <c r="I21" i="18"/>
  <c r="I27" i="18"/>
  <c r="I22" i="18"/>
  <c r="J22" i="18"/>
  <c r="E9" i="18" l="1"/>
  <c r="D9" i="18"/>
  <c r="E6" i="18"/>
  <c r="D6" i="18"/>
  <c r="D12" i="18" l="1"/>
  <c r="J6" i="18"/>
  <c r="D15" i="18"/>
  <c r="D23" i="18"/>
  <c r="I6" i="18"/>
  <c r="J9" i="18"/>
  <c r="E15" i="18"/>
  <c r="E23" i="18"/>
  <c r="E10" i="18"/>
  <c r="F15" i="18"/>
  <c r="F23" i="18"/>
  <c r="E7" i="18"/>
  <c r="E12" i="18"/>
  <c r="E13" i="18" s="1"/>
  <c r="F9" i="18"/>
  <c r="F10" i="18" s="1"/>
  <c r="G15" i="18"/>
  <c r="G23" i="18"/>
  <c r="F6" i="18"/>
  <c r="G9" i="18"/>
  <c r="H15" i="18"/>
  <c r="H23" i="18"/>
  <c r="G6" i="18"/>
  <c r="I15" i="18"/>
  <c r="I23" i="18"/>
  <c r="H9" i="18"/>
  <c r="H6" i="18"/>
  <c r="I9" i="18"/>
  <c r="J15" i="18"/>
  <c r="J23" i="18"/>
  <c r="G16" i="18" l="1"/>
  <c r="G24" i="18"/>
  <c r="F16" i="18"/>
  <c r="J10" i="18"/>
  <c r="I10" i="18"/>
  <c r="I16" i="18"/>
  <c r="E24" i="18"/>
  <c r="E16" i="18"/>
  <c r="F12" i="18"/>
  <c r="F13" i="18" s="1"/>
  <c r="F7" i="18"/>
  <c r="G12" i="18"/>
  <c r="G7" i="18"/>
  <c r="F24" i="18"/>
  <c r="I12" i="18"/>
  <c r="I7" i="18"/>
  <c r="H7" i="18"/>
  <c r="H12" i="18"/>
  <c r="H25" i="18"/>
  <c r="H24" i="18"/>
  <c r="H10" i="18"/>
  <c r="H16" i="18"/>
  <c r="J24" i="18"/>
  <c r="J25" i="18"/>
  <c r="J12" i="18"/>
  <c r="J7" i="18"/>
  <c r="J16" i="18"/>
  <c r="I25" i="18"/>
  <c r="I24" i="18"/>
  <c r="G10" i="18"/>
  <c r="J13" i="18" l="1"/>
  <c r="I13" i="18"/>
  <c r="H13" i="18"/>
  <c r="G13" i="18"/>
  <c r="F105" i="14" l="1"/>
  <c r="F104" i="14"/>
  <c r="G10" i="9" l="1"/>
  <c r="H41" i="5" l="1"/>
  <c r="G41" i="5"/>
  <c r="F41" i="5"/>
  <c r="E41" i="5"/>
  <c r="D41" i="5"/>
  <c r="C41" i="5"/>
  <c r="B41" i="5"/>
  <c r="H35" i="3"/>
  <c r="E10" i="9" l="1"/>
  <c r="C10" i="9" l="1"/>
  <c r="B10" i="9"/>
  <c r="D10" i="9"/>
  <c r="G35" i="3" l="1"/>
  <c r="E35" i="3" l="1"/>
  <c r="F35" i="3"/>
  <c r="D35" i="3" l="1"/>
  <c r="E7" i="7" l="1"/>
  <c r="B7" i="7"/>
  <c r="C7" i="7"/>
  <c r="D7" i="7"/>
  <c r="C8" i="7" l="1"/>
  <c r="E8" i="7"/>
  <c r="C35" i="3"/>
  <c r="D8" i="7"/>
</calcChain>
</file>

<file path=xl/sharedStrings.xml><?xml version="1.0" encoding="utf-8"?>
<sst xmlns="http://schemas.openxmlformats.org/spreadsheetml/2006/main" count="721" uniqueCount="390">
  <si>
    <t>Taxi</t>
  </si>
  <si>
    <t>Number of commercial vehicles (UK only)</t>
  </si>
  <si>
    <t>Diesel</t>
  </si>
  <si>
    <t>Petrol</t>
  </si>
  <si>
    <t>Total number of vehicles</t>
  </si>
  <si>
    <t>Fuel used by UK commercial fleet (million litres)</t>
  </si>
  <si>
    <t>Unleaded Petrol</t>
  </si>
  <si>
    <t>Total fuel used</t>
  </si>
  <si>
    <t>Total number of vehicles in UK company car fleet</t>
  </si>
  <si>
    <t>Petrol/ electric</t>
  </si>
  <si>
    <t>Diesel/ electric</t>
  </si>
  <si>
    <t>Total Number of Vehicles</t>
  </si>
  <si>
    <t>Distance travelled on business in the UK</t>
  </si>
  <si>
    <t>Company/Hire cars &amp; private vehicles</t>
  </si>
  <si>
    <t>Commercial vehicles</t>
  </si>
  <si>
    <t>Total (million km)</t>
  </si>
  <si>
    <t>Domestic</t>
  </si>
  <si>
    <t>Short haul</t>
  </si>
  <si>
    <t>Long haul</t>
  </si>
  <si>
    <t>n/a</t>
  </si>
  <si>
    <t>Total</t>
  </si>
  <si>
    <r>
      <t>UK 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</si>
  <si>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Embodied Emissions of Network, IT and Retail Electrical Equipment</t>
  </si>
  <si>
    <t>Interconnect (termination of calls on other Telco’s networks)</t>
  </si>
  <si>
    <t xml:space="preserve">Other Supply Chain Emissions (Materials, Cable, Fuels &amp; Services) </t>
  </si>
  <si>
    <t>GB = England, Wales and Scotland</t>
  </si>
  <si>
    <t>Scope 3: Upstream Total</t>
  </si>
  <si>
    <t>Target</t>
  </si>
  <si>
    <t>Annual percentage change</t>
  </si>
  <si>
    <t>UK = England, Wales, Scotland and Northern Ireland</t>
  </si>
  <si>
    <t>GHG Protocol</t>
  </si>
  <si>
    <t>Scope 2 Guidance amendment to the Corporate Standard</t>
  </si>
  <si>
    <r>
      <rPr>
        <b/>
        <sz val="11"/>
        <color theme="0"/>
        <rFont val="Arial"/>
        <family val="2"/>
      </rPr>
      <t xml:space="preserve">          </t>
    </r>
    <r>
      <rPr>
        <b/>
        <u/>
        <sz val="11"/>
        <color theme="0"/>
        <rFont val="Arial"/>
        <family val="2"/>
      </rPr>
      <t>GHG Protocol</t>
    </r>
    <r>
      <rPr>
        <b/>
        <sz val="11"/>
        <color theme="0"/>
        <rFont val="Arial"/>
        <family val="2"/>
      </rPr>
      <t xml:space="preserve"> CO</t>
    </r>
    <r>
      <rPr>
        <b/>
        <vertAlign val="subscript"/>
        <sz val="11"/>
        <color theme="0"/>
        <rFont val="Arial"/>
        <family val="2"/>
      </rPr>
      <t>2</t>
    </r>
    <r>
      <rPr>
        <b/>
        <sz val="11"/>
        <color theme="0"/>
        <rFont val="Arial"/>
        <family val="2"/>
      </rPr>
      <t>e  emissions accounting method</t>
    </r>
  </si>
  <si>
    <t>Contractual instrument type</t>
  </si>
  <si>
    <t>Type of certification</t>
  </si>
  <si>
    <t>T&amp;D = Transmission &amp; Distribution</t>
  </si>
  <si>
    <t>kWh = Kilowatt hours</t>
  </si>
  <si>
    <t>GHG = Greenhouse gas</t>
  </si>
  <si>
    <t>ROI = Republic of Ireland</t>
  </si>
  <si>
    <t>Renewable percentage (%) of total purchased electricity</t>
  </si>
  <si>
    <t>Our reporting methodology</t>
  </si>
  <si>
    <t>(Note: If this file opens with ‘PROTECTED VIEW’  bar at the top then click "Enable Editing" to enable the worksheet links below)</t>
  </si>
  <si>
    <t>Total for UK</t>
  </si>
  <si>
    <t>Worldwide energy consumption (GWh)</t>
  </si>
  <si>
    <t xml:space="preserve"> -</t>
  </si>
  <si>
    <t>Commercial fleet (Diesel &amp; Petrol)</t>
  </si>
  <si>
    <t>Electric</t>
  </si>
  <si>
    <t>Supply chain spend</t>
  </si>
  <si>
    <t>CPE</t>
  </si>
  <si>
    <t>Customer premises equipment</t>
  </si>
  <si>
    <r>
      <t>Emissions CO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e Tonnes</t>
    </r>
  </si>
  <si>
    <t>Company / private / hire cars on business mileage</t>
  </si>
  <si>
    <t>Oil combustion - Electricity generation</t>
  </si>
  <si>
    <t>Gas combustion</t>
  </si>
  <si>
    <t>Oil combustion - Heating</t>
  </si>
  <si>
    <t>Refrigeration gases (HFCs and SF6 only)</t>
  </si>
  <si>
    <t>Energy consumption (GWh)</t>
  </si>
  <si>
    <t>UK</t>
  </si>
  <si>
    <r>
      <t>CO</t>
    </r>
    <r>
      <rPr>
        <b/>
        <vertAlign val="sub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>e (kt)</t>
    </r>
  </si>
  <si>
    <t>kt = Kilotonnes</t>
  </si>
  <si>
    <t>Electricity: Total LBM emissions (Incl tenants)</t>
  </si>
  <si>
    <t>MBM</t>
  </si>
  <si>
    <t>LBM</t>
  </si>
  <si>
    <t>Tenants</t>
  </si>
  <si>
    <t>Excl</t>
  </si>
  <si>
    <t>Excluding</t>
  </si>
  <si>
    <t>Incl</t>
  </si>
  <si>
    <t>Including</t>
  </si>
  <si>
    <t>Electricity: Renewable</t>
  </si>
  <si>
    <t>Electricity: Nuclear</t>
  </si>
  <si>
    <t>Electricity: GQ CHP</t>
  </si>
  <si>
    <t>Fleet Subtotals</t>
  </si>
  <si>
    <t>Travel Subtotals</t>
  </si>
  <si>
    <t>Electricity: 3rd Party/ Tenant consumption</t>
  </si>
  <si>
    <t>Electricity: MBM emissions (Excl tenants)</t>
  </si>
  <si>
    <t>Electricity: LBM emissions (Excl tenants)</t>
  </si>
  <si>
    <t>Electricity: Transmission &amp; distribution losses</t>
  </si>
  <si>
    <t>Homeworker emissions</t>
  </si>
  <si>
    <t>Refrigeration gases (CFCs and HCFCs only)</t>
  </si>
  <si>
    <t>Commercial fleet - Diesel</t>
  </si>
  <si>
    <t>Commercial fleet - Petrol</t>
  </si>
  <si>
    <t>Company car - Diesel</t>
  </si>
  <si>
    <t>Company car - Petrol/ Other Fuels</t>
  </si>
  <si>
    <t>Private vehicles on BT business - All Fuels</t>
  </si>
  <si>
    <t>Rail travel (Using UK factors)</t>
  </si>
  <si>
    <t>Hire cars - All fuels</t>
  </si>
  <si>
    <t>Air travel - Domestic</t>
  </si>
  <si>
    <t>Air travel - Long haul</t>
  </si>
  <si>
    <t>Air travel - Short haul</t>
  </si>
  <si>
    <t>Employee commuting</t>
  </si>
  <si>
    <t>Waste and recovery</t>
  </si>
  <si>
    <t>End of life (EOL)</t>
  </si>
  <si>
    <t>Location-based method for Scope 2 emissions accounting - Refer to</t>
  </si>
  <si>
    <r>
      <t>Grand Totals  - Market-based method emissions (Excl tenants)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 tonnes</t>
    </r>
  </si>
  <si>
    <t>n/a = Not applicable</t>
  </si>
  <si>
    <t>See key to abbreviations at the foot of this table</t>
  </si>
  <si>
    <t>Not applicable</t>
  </si>
  <si>
    <t>E2A</t>
  </si>
  <si>
    <t>Emissions to air</t>
  </si>
  <si>
    <t>EEIO</t>
  </si>
  <si>
    <t>Fleet</t>
  </si>
  <si>
    <t>CHP</t>
  </si>
  <si>
    <t>Combined heat &amp; power</t>
  </si>
  <si>
    <t>Market-based method for Scope 2 emissions accounting - Refer to</t>
  </si>
  <si>
    <t>Tenants and 3rd parties in BT premises billed for electricity consumption</t>
  </si>
  <si>
    <r>
      <rPr>
        <b/>
        <vertAlign val="superscript"/>
        <sz val="14"/>
        <color rgb="FF0000FF"/>
        <rFont val="Calibri"/>
        <family val="2"/>
        <scheme val="minor"/>
      </rPr>
      <t>[1]</t>
    </r>
    <r>
      <rPr>
        <b/>
        <sz val="11"/>
        <color rgb="FF0000FF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Previous years numbers may be restated where more up-to-date information has become available eg replacing estimates with actual values</t>
    </r>
  </si>
  <si>
    <t>Fleet/ Transport</t>
  </si>
  <si>
    <t>Enviromentally extended input-output analysis</t>
  </si>
  <si>
    <r>
      <t>2017</t>
    </r>
    <r>
      <rPr>
        <b/>
        <vertAlign val="superscript"/>
        <sz val="12"/>
        <color theme="0"/>
        <rFont val="Arial"/>
        <family val="2"/>
      </rPr>
      <t>[4]</t>
    </r>
  </si>
  <si>
    <r>
      <t>Total GB energy and water costs</t>
    </r>
    <r>
      <rPr>
        <b/>
        <vertAlign val="superscript"/>
        <sz val="12"/>
        <color rgb="FF0000FF"/>
        <rFont val="Arial"/>
        <family val="2"/>
      </rPr>
      <t>[3]</t>
    </r>
  </si>
  <si>
    <r>
      <rPr>
        <b/>
        <vertAlign val="superscript"/>
        <sz val="11"/>
        <color rgb="FF0000FF"/>
        <rFont val="Calibri"/>
        <family val="2"/>
        <scheme val="minor"/>
      </rPr>
      <t>[2]</t>
    </r>
    <r>
      <rPr>
        <b/>
        <sz val="11"/>
        <rFont val="Calibri"/>
        <family val="2"/>
        <scheme val="minor"/>
      </rPr>
      <t xml:space="preserve"> Excludes tenants/ 3rd parties consumption</t>
    </r>
  </si>
  <si>
    <t>=</t>
  </si>
  <si>
    <t>n/a = not available</t>
  </si>
  <si>
    <t>UK - Total waste recycled</t>
  </si>
  <si>
    <t>UK - Total weight for all categories</t>
  </si>
  <si>
    <r>
      <t>2017</t>
    </r>
    <r>
      <rPr>
        <b/>
        <vertAlign val="superscript"/>
        <sz val="12"/>
        <color theme="0"/>
        <rFont val="Arial"/>
        <family val="2"/>
      </rPr>
      <t>[2]</t>
    </r>
  </si>
  <si>
    <r>
      <rPr>
        <b/>
        <vertAlign val="superscript"/>
        <sz val="11"/>
        <color rgb="FF0000FF"/>
        <rFont val="Calibri"/>
        <family val="2"/>
        <scheme val="minor"/>
      </rPr>
      <t>[2]</t>
    </r>
    <r>
      <rPr>
        <b/>
        <sz val="11"/>
        <rFont val="Calibri"/>
        <family val="2"/>
        <scheme val="minor"/>
      </rPr>
      <t xml:space="preserve"> Includes EE from 2017</t>
    </r>
  </si>
  <si>
    <r>
      <rPr>
        <b/>
        <sz val="10"/>
        <color rgb="FF7030A0"/>
        <rFont val="Calibri"/>
        <family val="2"/>
        <scheme val="minor"/>
      </rPr>
      <t>LBM</t>
    </r>
    <r>
      <rPr>
        <sz val="10"/>
        <color rgb="FF7030A0"/>
        <rFont val="Calibri"/>
        <family val="2"/>
        <scheme val="minor"/>
      </rPr>
      <t xml:space="preserve"> - Location-based method for Scope 2 emissions accounting - as defined in the</t>
    </r>
  </si>
  <si>
    <r>
      <rPr>
        <b/>
        <sz val="10"/>
        <color rgb="FF7030A0"/>
        <rFont val="Calibri"/>
        <family val="2"/>
        <scheme val="minor"/>
      </rPr>
      <t>MBM</t>
    </r>
    <r>
      <rPr>
        <sz val="10"/>
        <color rgb="FF7030A0"/>
        <rFont val="Calibri"/>
        <family val="2"/>
        <scheme val="minor"/>
      </rPr>
      <t xml:space="preserve"> - Market-based method for Scope 2 emissions accounting - as defined in the</t>
    </r>
  </si>
  <si>
    <r>
      <t>CO</t>
    </r>
    <r>
      <rPr>
        <vertAlign val="subscript"/>
        <sz val="10"/>
        <color rgb="FF7030A0"/>
        <rFont val="Calibri"/>
        <family val="2"/>
        <scheme val="minor"/>
      </rPr>
      <t>2</t>
    </r>
    <r>
      <rPr>
        <sz val="10"/>
        <color rgb="FF7030A0"/>
        <rFont val="Calibri"/>
        <family val="2"/>
        <scheme val="minor"/>
      </rPr>
      <t>e = Carbon Dioxide equivalent emissions</t>
    </r>
  </si>
  <si>
    <r>
      <t xml:space="preserve">Business air travel (worldwide) </t>
    </r>
    <r>
      <rPr>
        <b/>
        <vertAlign val="superscript"/>
        <sz val="12"/>
        <color theme="0"/>
        <rFont val="Arial"/>
        <family val="2"/>
      </rPr>
      <t>[1]</t>
    </r>
  </si>
  <si>
    <t>Published copy available from download centre @</t>
  </si>
  <si>
    <r>
      <t>Total Scope 1 CO</t>
    </r>
    <r>
      <rPr>
        <b/>
        <vertAlign val="subscript"/>
        <sz val="11"/>
        <color rgb="FF0000FF"/>
        <rFont val="Calibri"/>
        <family val="2"/>
        <scheme val="minor"/>
      </rPr>
      <t>2</t>
    </r>
    <r>
      <rPr>
        <b/>
        <sz val="11"/>
        <color rgb="FF0000FF"/>
        <rFont val="Calibri"/>
        <family val="2"/>
        <scheme val="minor"/>
      </rPr>
      <t>e Tonnes</t>
    </r>
  </si>
  <si>
    <r>
      <t>Total Scope 3 CO</t>
    </r>
    <r>
      <rPr>
        <b/>
        <vertAlign val="subscript"/>
        <sz val="11"/>
        <color rgb="FF0000FF"/>
        <rFont val="Calibri"/>
        <family val="2"/>
        <scheme val="minor"/>
      </rPr>
      <t>2</t>
    </r>
    <r>
      <rPr>
        <b/>
        <sz val="11"/>
        <color rgb="FF0000FF"/>
        <rFont val="Calibri"/>
        <family val="2"/>
        <scheme val="minor"/>
      </rPr>
      <t>e Tonnes</t>
    </r>
  </si>
  <si>
    <t>SBTI</t>
  </si>
  <si>
    <t>Science Based Target Initiative</t>
  </si>
  <si>
    <t>See key to abbreviations /definitions at the foot of this table</t>
  </si>
  <si>
    <t>GHG</t>
  </si>
  <si>
    <t>Green house gases</t>
  </si>
  <si>
    <t>Value added</t>
  </si>
  <si>
    <t>EBITDA Adjusted (before specific items) + Employee costs) ; (£ billion )</t>
  </si>
  <si>
    <t>Scope 1</t>
  </si>
  <si>
    <t>Scope 2</t>
  </si>
  <si>
    <t>Scope 3</t>
  </si>
  <si>
    <t>Other operational indirect GHG emissions</t>
  </si>
  <si>
    <t>Indirect GHG emissions from consumption of purchased electricity</t>
  </si>
  <si>
    <t>DEFINITIONS:</t>
  </si>
  <si>
    <t>KEY:</t>
  </si>
  <si>
    <t>FOOTNOTES:</t>
  </si>
  <si>
    <t>[2]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</si>
  <si>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</si>
  <si>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t>Carbon dioxide equivalent</t>
  </si>
  <si>
    <t>Annual % change</t>
  </si>
  <si>
    <t>2030 Targets</t>
  </si>
  <si>
    <r>
      <t>UK only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outside of scopes (biomass/biofuels) emissions (included from 2017) Tonnes</t>
    </r>
  </si>
  <si>
    <t>Grid average contract</t>
  </si>
  <si>
    <t>Guarantees of Origin</t>
  </si>
  <si>
    <t>North American RECs</t>
  </si>
  <si>
    <t>PM10</t>
  </si>
  <si>
    <t>CO</t>
  </si>
  <si>
    <t>VOCs</t>
  </si>
  <si>
    <r>
      <t>Billed and estimated consumption)</t>
    </r>
    <r>
      <rPr>
        <b/>
        <vertAlign val="superscript"/>
        <sz val="12"/>
        <color rgb="FF0000FF"/>
        <rFont val="Arial"/>
        <family val="2"/>
      </rPr>
      <t xml:space="preserve"> [1]</t>
    </r>
  </si>
  <si>
    <t>NOx</t>
  </si>
  <si>
    <t>Commercial fleet tailpipe emissions - Tonnes (Included from 2018)</t>
  </si>
  <si>
    <t>Click plus signs above to expand historic years</t>
  </si>
  <si>
    <t>Annual % Change</t>
  </si>
  <si>
    <t>GHG emissions scope summaries</t>
  </si>
  <si>
    <r>
      <t>Total Scope 1 &amp; 2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Tonnes</t>
    </r>
  </si>
  <si>
    <r>
      <t>Total Scope 1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Tonnes</t>
    </r>
  </si>
  <si>
    <r>
      <t>Total Scope 3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Tonnes</t>
    </r>
  </si>
  <si>
    <t>Direct GHG emissions</t>
  </si>
  <si>
    <r>
      <rPr>
        <b/>
        <vertAlign val="superscript"/>
        <sz val="14"/>
        <color rgb="FF0000FF"/>
        <rFont val="Calibri"/>
        <family val="2"/>
        <scheme val="minor"/>
      </rPr>
      <t>[3]</t>
    </r>
    <r>
      <rPr>
        <b/>
        <sz val="11"/>
        <rFont val="Calibri"/>
        <family val="2"/>
        <scheme val="minor"/>
      </rPr>
      <t xml:space="preserve"> Excludes tenants/ 3rd parties consumption</t>
    </r>
  </si>
  <si>
    <r>
      <t>Total Scope 2 NET</t>
    </r>
    <r>
      <rPr>
        <b/>
        <vertAlign val="superscript"/>
        <sz val="11"/>
        <color rgb="FF0000FF"/>
        <rFont val="Calibri"/>
        <family val="2"/>
        <scheme val="minor"/>
      </rPr>
      <t>[3]</t>
    </r>
    <r>
      <rPr>
        <b/>
        <sz val="11"/>
        <color rgb="FF0000FF"/>
        <rFont val="Calibri"/>
        <family val="2"/>
        <scheme val="minor"/>
      </rPr>
      <t xml:space="preserve"> CO</t>
    </r>
    <r>
      <rPr>
        <b/>
        <vertAlign val="subscript"/>
        <sz val="11"/>
        <color rgb="FF0000FF"/>
        <rFont val="Calibri"/>
        <family val="2"/>
        <scheme val="minor"/>
      </rPr>
      <t>2</t>
    </r>
    <r>
      <rPr>
        <b/>
        <sz val="11"/>
        <color rgb="FF0000FF"/>
        <rFont val="Calibri"/>
        <family val="2"/>
        <scheme val="minor"/>
      </rPr>
      <t>e Tonnes (MBM)</t>
    </r>
  </si>
  <si>
    <r>
      <t>Total Scope 2 NET</t>
    </r>
    <r>
      <rPr>
        <b/>
        <vertAlign val="superscript"/>
        <sz val="12"/>
        <color rgb="FF0000FF"/>
        <rFont val="Arial"/>
        <family val="2"/>
      </rPr>
      <t>[3]</t>
    </r>
    <r>
      <rPr>
        <b/>
        <sz val="12"/>
        <rFont val="Arial"/>
        <family val="2"/>
      </rPr>
      <t xml:space="preserve">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Tonnes (MBM)</t>
    </r>
  </si>
  <si>
    <t>base year</t>
  </si>
  <si>
    <t>RE 100</t>
  </si>
  <si>
    <t>http://there100.org/</t>
  </si>
  <si>
    <t>Energy</t>
  </si>
  <si>
    <r>
      <rPr>
        <b/>
        <vertAlign val="superscript"/>
        <sz val="11"/>
        <color rgb="FF0000FF"/>
        <rFont val="Calibri"/>
        <family val="2"/>
        <scheme val="minor"/>
      </rPr>
      <t>[5]</t>
    </r>
    <r>
      <rPr>
        <b/>
        <sz val="11"/>
        <rFont val="Calibri"/>
        <family val="2"/>
        <scheme val="minor"/>
      </rPr>
      <t xml:space="preserve"> Based on NET kWh equivalent output value after burn</t>
    </r>
  </si>
  <si>
    <t>BT Digital Impact and Sustainability report - GHG emissions summaries</t>
  </si>
  <si>
    <t>BT Digital Impact and Sustainability report - Energy</t>
  </si>
  <si>
    <t>BT Digital Impact and Sustainability report - Renewable electricity certification</t>
  </si>
  <si>
    <t>BT Digital Impact and Sustainability report - Water use (UK only)</t>
  </si>
  <si>
    <t>BT Digital Impact and Sustainability report - Transport and travel</t>
  </si>
  <si>
    <t>BT Digital Impact and Sustainability report - Waste and recycling</t>
  </si>
  <si>
    <t>BT Digital Impact and Sustainability report - Managing a sustainable supply chain</t>
  </si>
  <si>
    <t>N/A</t>
  </si>
  <si>
    <t>N/A = Not applicable</t>
  </si>
  <si>
    <t>Worldwide - Waste recycled and recovered</t>
  </si>
  <si>
    <t>Worldwide - Landfill waste</t>
  </si>
  <si>
    <t>Worldwide - Total waste for all categories</t>
  </si>
  <si>
    <t>Worldwide - Waste recycled  (% of total waste)</t>
  </si>
  <si>
    <t>Waste (Tonnes)</t>
  </si>
  <si>
    <t>UK - Waste categories</t>
  </si>
  <si>
    <r>
      <t>Supply chain spend (EEIO) emissions intensity  (kg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e/ £ GBP Spend)</t>
    </r>
  </si>
  <si>
    <r>
      <rPr>
        <b/>
        <vertAlign val="superscript"/>
        <sz val="11"/>
        <color rgb="FF0000FF"/>
        <rFont val="Calibri"/>
        <family val="2"/>
        <scheme val="minor"/>
      </rPr>
      <t>[4]</t>
    </r>
    <r>
      <rPr>
        <b/>
        <sz val="11"/>
        <rFont val="Calibri"/>
        <family val="2"/>
        <scheme val="minor"/>
      </rPr>
      <t xml:space="preserve"> Includes EE from 2017; 2017 and 2018 electricity further restated in 2019  to include additional masts for EE radio access network (RAN)</t>
    </r>
  </si>
  <si>
    <t>% change from target base year</t>
  </si>
  <si>
    <r>
      <t>Supply chain (GHG Protocol Catg 1-8) emissions (Tonnes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e)</t>
    </r>
  </si>
  <si>
    <t>Catg</t>
  </si>
  <si>
    <t>Category</t>
  </si>
  <si>
    <r>
      <t>Carbon intensity (Scopes 1 &amp; 2 Tonnes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e per £ million Value added)</t>
    </r>
  </si>
  <si>
    <t>Renewable electricity - Total consumption (kWh)</t>
  </si>
  <si>
    <t>Digital impact and sustainability report</t>
  </si>
  <si>
    <r>
      <rPr>
        <b/>
        <vertAlign val="superscript"/>
        <sz val="11"/>
        <color rgb="FF0000FF"/>
        <rFont val="Calibri"/>
        <family val="2"/>
        <scheme val="minor"/>
      </rPr>
      <t>[1]</t>
    </r>
    <r>
      <rPr>
        <b/>
        <sz val="11"/>
        <color rgb="FF0000FF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Historic years numbers may be restated where more up-to-date information has become available eg replacing estimates with actual values</t>
    </r>
  </si>
  <si>
    <r>
      <rPr>
        <b/>
        <vertAlign val="superscript"/>
        <sz val="11"/>
        <color rgb="FF0000FF"/>
        <rFont val="Calibri"/>
        <family val="2"/>
        <scheme val="minor"/>
      </rPr>
      <t>[1]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Historic numbers may be adjusted with updated methodologies </t>
    </r>
    <r>
      <rPr>
        <b/>
        <sz val="11"/>
        <color rgb="FF0000FF"/>
        <rFont val="Calibri"/>
        <family val="2"/>
        <scheme val="minor"/>
      </rPr>
      <t>(blue font)</t>
    </r>
  </si>
  <si>
    <t>2045 Target</t>
  </si>
  <si>
    <t>0 Tonnes</t>
  </si>
  <si>
    <t>Proportion of energy from renewable sources</t>
  </si>
  <si>
    <t>Worldwide - Waste to landfill  (% of total waste)</t>
  </si>
  <si>
    <t>ENERGY</t>
  </si>
  <si>
    <t>T&amp;D CO2 Loss Factor</t>
  </si>
  <si>
    <t>ΣkWh Net</t>
  </si>
  <si>
    <t>For the year ended 31 March 2020</t>
  </si>
  <si>
    <r>
      <t xml:space="preserve">Location based </t>
    </r>
    <r>
      <rPr>
        <b/>
        <vertAlign val="superscript"/>
        <sz val="11"/>
        <color rgb="FFFFC000"/>
        <rFont val="Arial"/>
        <family val="2"/>
      </rPr>
      <t>#2</t>
    </r>
  </si>
  <si>
    <r>
      <t xml:space="preserve">Market based </t>
    </r>
    <r>
      <rPr>
        <b/>
        <vertAlign val="superscript"/>
        <sz val="11"/>
        <color rgb="FFFFFF00"/>
        <rFont val="Arial"/>
        <family val="2"/>
      </rPr>
      <t>#2</t>
    </r>
  </si>
  <si>
    <r>
      <t xml:space="preserve">Country </t>
    </r>
    <r>
      <rPr>
        <b/>
        <vertAlign val="superscript"/>
        <sz val="11"/>
        <color theme="0"/>
        <rFont val="Arial"/>
        <family val="2"/>
      </rPr>
      <t>#1</t>
    </r>
  </si>
  <si>
    <t>Now includes additional countries with estimated values where consumed on landlord controlled sites (UK SECR compliance effective from  FY 2019/20)</t>
  </si>
  <si>
    <r>
      <rPr>
        <b/>
        <vertAlign val="superscript"/>
        <sz val="14"/>
        <color rgb="FF0000FF"/>
        <rFont val="Calibri"/>
        <family val="2"/>
        <scheme val="minor"/>
      </rPr>
      <t>[2]</t>
    </r>
    <r>
      <rPr>
        <b/>
        <sz val="11"/>
        <rFont val="Calibri"/>
        <family val="2"/>
        <scheme val="minor"/>
      </rPr>
      <t xml:space="preserve"> Includes EE from 2017</t>
    </r>
  </si>
  <si>
    <t>Not reported</t>
  </si>
  <si>
    <r>
      <rPr>
        <b/>
        <u/>
        <sz val="10"/>
        <color rgb="FF7030A0"/>
        <rFont val="Calibri"/>
        <family val="2"/>
        <scheme val="minor"/>
      </rPr>
      <t>SECR</t>
    </r>
    <r>
      <rPr>
        <b/>
        <sz val="10"/>
        <color rgb="FF7030A0"/>
        <rFont val="Calibri"/>
        <family val="2"/>
        <scheme val="minor"/>
      </rPr>
      <t xml:space="preserve"> </t>
    </r>
    <r>
      <rPr>
        <sz val="10"/>
        <color rgb="FF7030A0"/>
        <rFont val="Calibri"/>
        <family val="2"/>
        <scheme val="minor"/>
      </rPr>
      <t>= UK Streamlined Energy and Carbon Reporting</t>
    </r>
  </si>
  <si>
    <t>FY = Financial year (01 April - 31 March)</t>
  </si>
  <si>
    <t>Renewable Electricity - Self Generated Consumption</t>
  </si>
  <si>
    <t>Nuclear Electricity Consumption</t>
  </si>
  <si>
    <t>Other Electricity Consumption</t>
  </si>
  <si>
    <t>District Heat Consumption</t>
  </si>
  <si>
    <r>
      <t xml:space="preserve">Production Gas Consumption </t>
    </r>
    <r>
      <rPr>
        <b/>
        <vertAlign val="superscript"/>
        <sz val="12"/>
        <color rgb="FF0000FF"/>
        <rFont val="Arial"/>
        <family val="2"/>
      </rPr>
      <t>[5]</t>
    </r>
  </si>
  <si>
    <r>
      <rPr>
        <b/>
        <vertAlign val="superscript"/>
        <sz val="11"/>
        <color rgb="FF0000FF"/>
        <rFont val="Calibri"/>
        <family val="2"/>
        <scheme val="minor"/>
      </rPr>
      <t>[1]</t>
    </r>
    <r>
      <rPr>
        <b/>
        <sz val="11"/>
        <color rgb="FF0000FF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Historic years numbers may be restated where more up-to-date information has become available eg replacing estimates with actual values </t>
    </r>
    <r>
      <rPr>
        <sz val="11"/>
        <color rgb="FF0000FF"/>
        <rFont val="Calibri"/>
        <family val="2"/>
        <scheme val="minor"/>
      </rPr>
      <t>(blue font)</t>
    </r>
  </si>
  <si>
    <t>Upstream</t>
  </si>
  <si>
    <t>BT Operational</t>
  </si>
  <si>
    <t>Downstream</t>
  </si>
  <si>
    <t>Total End to End</t>
  </si>
  <si>
    <t>Upstream
(CO2e Tonnes)</t>
  </si>
  <si>
    <t>BT Operational
(CO2e Tonnes)</t>
  </si>
  <si>
    <t>Downstream
(CO2e Tonnes)</t>
  </si>
  <si>
    <t>Cable</t>
  </si>
  <si>
    <t>Telephone exchange equipment</t>
  </si>
  <si>
    <t>Batteries</t>
  </si>
  <si>
    <t>Transport related waste</t>
  </si>
  <si>
    <t>Telephone directories</t>
  </si>
  <si>
    <t xml:space="preserve">Catering Equipment </t>
  </si>
  <si>
    <t>Furniture</t>
  </si>
  <si>
    <t>Wood</t>
  </si>
  <si>
    <t>Other (e.g. Mixed, rubble)</t>
  </si>
  <si>
    <t>EE recycled (now included in overall BT data)</t>
  </si>
  <si>
    <t>UK Total</t>
  </si>
  <si>
    <t>£275m</t>
  </si>
  <si>
    <t>£306m</t>
  </si>
  <si>
    <t>Source</t>
  </si>
  <si>
    <t>FLEET</t>
  </si>
  <si>
    <t>TRAVEL</t>
  </si>
  <si>
    <t>Travel</t>
  </si>
  <si>
    <t>Waste</t>
  </si>
  <si>
    <t>EEIO Subtotals</t>
  </si>
  <si>
    <t>Use of sold products</t>
  </si>
  <si>
    <t>% of Total</t>
  </si>
  <si>
    <t>Change from previous year %</t>
  </si>
  <si>
    <t>Argentina</t>
  </si>
  <si>
    <t>Grid Electricity - Consumption</t>
  </si>
  <si>
    <t>Australia</t>
  </si>
  <si>
    <t>Belgium</t>
  </si>
  <si>
    <t>Renewable Electricity - Consumption</t>
  </si>
  <si>
    <t>Brazil</t>
  </si>
  <si>
    <t>China</t>
  </si>
  <si>
    <t>Colombia</t>
  </si>
  <si>
    <t>France</t>
  </si>
  <si>
    <t>Germany</t>
  </si>
  <si>
    <t>Hungary</t>
  </si>
  <si>
    <t>India</t>
  </si>
  <si>
    <t>Italy</t>
  </si>
  <si>
    <t>Japan</t>
  </si>
  <si>
    <t>Luxembourg</t>
  </si>
  <si>
    <t>Netherlands</t>
  </si>
  <si>
    <t>Singapore</t>
  </si>
  <si>
    <t>Spain</t>
  </si>
  <si>
    <t>United Kingdom</t>
  </si>
  <si>
    <t>UnitedStates</t>
  </si>
  <si>
    <t>Sweden</t>
  </si>
  <si>
    <t>Switzerland</t>
  </si>
  <si>
    <t>Austria</t>
  </si>
  <si>
    <t>Bahrain</t>
  </si>
  <si>
    <t>Bulgaria</t>
  </si>
  <si>
    <t>Canada</t>
  </si>
  <si>
    <t>Chile</t>
  </si>
  <si>
    <t>Costa Rica</t>
  </si>
  <si>
    <t>Croatia</t>
  </si>
  <si>
    <t>Cyprus</t>
  </si>
  <si>
    <t>Czech Republic</t>
  </si>
  <si>
    <t>Denmark</t>
  </si>
  <si>
    <t>Dominican Republic</t>
  </si>
  <si>
    <t>Ecuador</t>
  </si>
  <si>
    <t>Egypt</t>
  </si>
  <si>
    <t>El Salvador</t>
  </si>
  <si>
    <t>Estonia</t>
  </si>
  <si>
    <t>Finland</t>
  </si>
  <si>
    <t>French Guiana</t>
  </si>
  <si>
    <t>Ghana</t>
  </si>
  <si>
    <t>Greece</t>
  </si>
  <si>
    <t>Guatemala</t>
  </si>
  <si>
    <t>Honduras</t>
  </si>
  <si>
    <t>Iceland</t>
  </si>
  <si>
    <t>Indonesia</t>
  </si>
  <si>
    <t>Israel</t>
  </si>
  <si>
    <t>Jordan</t>
  </si>
  <si>
    <t>Kazakhstan</t>
  </si>
  <si>
    <t>Kenya</t>
  </si>
  <si>
    <t>Korea, Republic of</t>
  </si>
  <si>
    <t>Kuwait</t>
  </si>
  <si>
    <t>Latvia</t>
  </si>
  <si>
    <t>Lebanon</t>
  </si>
  <si>
    <t>Lithuania</t>
  </si>
  <si>
    <t>Malaysia</t>
  </si>
  <si>
    <t>Malta</t>
  </si>
  <si>
    <t>Mexico</t>
  </si>
  <si>
    <t>Morocco</t>
  </si>
  <si>
    <t>New Zealand</t>
  </si>
  <si>
    <t>Nicaragua</t>
  </si>
  <si>
    <t>Nigeria</t>
  </si>
  <si>
    <t>Norway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</si>
  <si>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</si>
  <si>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</si>
  <si>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</si>
  <si>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</si>
  <si>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</si>
  <si>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</si>
  <si>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</si>
  <si>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</si>
  <si>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Russian Federation</t>
  </si>
  <si>
    <t>Saudi Arabia</t>
  </si>
  <si>
    <t>Serbia</t>
  </si>
  <si>
    <t>Slovak Republic</t>
  </si>
  <si>
    <t>Slovenia</t>
  </si>
  <si>
    <t>South Korea</t>
  </si>
  <si>
    <t>Sri Lanka</t>
  </si>
  <si>
    <t>Taiwan</t>
  </si>
  <si>
    <t>Thailand</t>
  </si>
  <si>
    <t>Turkey</t>
  </si>
  <si>
    <t>Ukraine</t>
  </si>
  <si>
    <t>United Arab Emirates</t>
  </si>
  <si>
    <t>Uruguay</t>
  </si>
  <si>
    <t>Vietnam (Socialist Republic of)</t>
  </si>
  <si>
    <t>Grand Total</t>
  </si>
  <si>
    <t>Standby Generator LPG Consumption</t>
  </si>
  <si>
    <t>£307m</t>
  </si>
  <si>
    <r>
      <t xml:space="preserve">For the year ended 31 March </t>
    </r>
    <r>
      <rPr>
        <b/>
        <vertAlign val="superscript"/>
        <sz val="12"/>
        <color rgb="FF0000FF"/>
        <rFont val="Arial"/>
        <family val="2"/>
      </rPr>
      <t>[1]</t>
    </r>
  </si>
  <si>
    <t>Science Based Target Initiative (SBTI)</t>
  </si>
  <si>
    <t>Other countries</t>
  </si>
  <si>
    <r>
      <t xml:space="preserve">Grid electricity </t>
    </r>
    <r>
      <rPr>
        <b/>
        <vertAlign val="superscript"/>
        <sz val="12"/>
        <color rgb="FF0000FF"/>
        <rFont val="Arial"/>
        <family val="2"/>
      </rPr>
      <t>[2]</t>
    </r>
  </si>
  <si>
    <r>
      <t xml:space="preserve">Renewable electricity - Purchased </t>
    </r>
    <r>
      <rPr>
        <b/>
        <vertAlign val="superscript"/>
        <sz val="12"/>
        <color rgb="FF0000FF"/>
        <rFont val="Arial"/>
        <family val="2"/>
      </rPr>
      <t>[2]</t>
    </r>
  </si>
  <si>
    <r>
      <t xml:space="preserve">Renewable electricity - Self-generated </t>
    </r>
    <r>
      <rPr>
        <b/>
        <vertAlign val="superscript"/>
        <sz val="12"/>
        <color rgb="FF0000FF"/>
        <rFont val="Arial"/>
        <family val="2"/>
      </rPr>
      <t>[2]</t>
    </r>
  </si>
  <si>
    <r>
      <t xml:space="preserve">Nuclear electricity </t>
    </r>
    <r>
      <rPr>
        <b/>
        <vertAlign val="superscript"/>
        <sz val="12"/>
        <color rgb="FF0000FF"/>
        <rFont val="Arial"/>
        <family val="2"/>
      </rPr>
      <t>[2]</t>
    </r>
  </si>
  <si>
    <r>
      <t xml:space="preserve">Natural gas </t>
    </r>
    <r>
      <rPr>
        <b/>
        <vertAlign val="superscript"/>
        <sz val="12"/>
        <color rgb="FF0000FF"/>
        <rFont val="Arial"/>
        <family val="2"/>
      </rPr>
      <t>[5]</t>
    </r>
  </si>
  <si>
    <r>
      <t xml:space="preserve">Heating oil </t>
    </r>
    <r>
      <rPr>
        <b/>
        <vertAlign val="superscript"/>
        <sz val="12"/>
        <color rgb="FF0000FF"/>
        <rFont val="Arial"/>
        <family val="2"/>
      </rPr>
      <t>[5]</t>
    </r>
  </si>
  <si>
    <r>
      <t xml:space="preserve">Standby generator oil </t>
    </r>
    <r>
      <rPr>
        <b/>
        <vertAlign val="superscript"/>
        <sz val="12"/>
        <color rgb="FF0000FF"/>
        <rFont val="Arial"/>
        <family val="2"/>
      </rPr>
      <t>[5]</t>
    </r>
  </si>
  <si>
    <r>
      <t xml:space="preserve">Standby generator - LPG </t>
    </r>
    <r>
      <rPr>
        <b/>
        <vertAlign val="superscript"/>
        <sz val="12"/>
        <color rgb="FF0000FF"/>
        <rFont val="Arial"/>
        <family val="2"/>
      </rPr>
      <t>[5]</t>
    </r>
  </si>
  <si>
    <t>Grid electricity</t>
  </si>
  <si>
    <t>Renewable electricity - Purchased</t>
  </si>
  <si>
    <t>Nuclear electricity</t>
  </si>
  <si>
    <t>Other electricity</t>
  </si>
  <si>
    <t>District heat</t>
  </si>
  <si>
    <r>
      <t xml:space="preserve">Production gas </t>
    </r>
    <r>
      <rPr>
        <b/>
        <vertAlign val="superscript"/>
        <sz val="12"/>
        <color rgb="FF0000FF"/>
        <rFont val="Arial"/>
        <family val="2"/>
      </rPr>
      <t>[5]</t>
    </r>
  </si>
  <si>
    <t>Total for other countries</t>
  </si>
  <si>
    <r>
      <rPr>
        <b/>
        <vertAlign val="superscript"/>
        <sz val="11"/>
        <color rgb="FF0000FF"/>
        <rFont val="Calibri"/>
        <family val="2"/>
        <scheme val="minor"/>
      </rPr>
      <t xml:space="preserve">[6] </t>
    </r>
    <r>
      <rPr>
        <b/>
        <sz val="11"/>
        <color theme="1"/>
        <rFont val="Calibri"/>
        <family val="2"/>
        <scheme val="minor"/>
      </rPr>
      <t>Now includes additional countries with estimated values where consumed on landlord controlled sites (UK SECR compliance effective from  FY 2019/20)</t>
    </r>
  </si>
  <si>
    <r>
      <t xml:space="preserve">For the year ended 31 March </t>
    </r>
    <r>
      <rPr>
        <b/>
        <vertAlign val="superscript"/>
        <sz val="12"/>
        <color rgb="FF0000FF"/>
        <rFont val="Arial"/>
        <family val="2"/>
      </rPr>
      <t>[1] [6]</t>
    </r>
  </si>
  <si>
    <r>
      <rPr>
        <b/>
        <vertAlign val="superscript"/>
        <sz val="11"/>
        <color rgb="FF0000FF"/>
        <rFont val="Calibri"/>
        <family val="2"/>
        <scheme val="minor"/>
      </rPr>
      <t>[3]</t>
    </r>
    <r>
      <rPr>
        <b/>
        <sz val="11"/>
        <rFont val="Calibri"/>
        <family val="2"/>
        <scheme val="minor"/>
      </rPr>
      <t xml:space="preserve"> Costs include fleet fuel, electricity, gas, oil, water and CCL (climate change levy or levies) </t>
    </r>
  </si>
  <si>
    <t>China, Hong Kong SAR</t>
  </si>
  <si>
    <t>Venezuela (Bolivarian Rep. of)</t>
  </si>
  <si>
    <t>Republic of Ireland</t>
  </si>
  <si>
    <t>MBM CO2e Factor</t>
  </si>
  <si>
    <t>LBM CO2e Factor</t>
  </si>
  <si>
    <t>ΣT&amp;D CO2e Kg</t>
  </si>
  <si>
    <t>ΣLBM CO2e Kg</t>
  </si>
  <si>
    <t>ΣMBM CO2e Kg</t>
  </si>
  <si>
    <r>
      <rPr>
        <b/>
        <vertAlign val="superscript"/>
        <sz val="14"/>
        <color rgb="FF0000FF"/>
        <rFont val="Calibri"/>
        <family val="2"/>
        <scheme val="minor"/>
      </rPr>
      <t>[4]</t>
    </r>
    <r>
      <rPr>
        <b/>
        <vertAlign val="superscript"/>
        <sz val="11"/>
        <color rgb="FF0000FF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Now includes additional countries with estimated values where consumed on landlord controlled sites (UK SECR compliance effective from  FY 2019/20)</t>
    </r>
  </si>
  <si>
    <r>
      <t xml:space="preserve">For the year ended 31 March </t>
    </r>
    <r>
      <rPr>
        <b/>
        <vertAlign val="superscript"/>
        <sz val="12"/>
        <color rgb="FF0000FF"/>
        <rFont val="Arial"/>
        <family val="2"/>
      </rPr>
      <t>[1] [4]</t>
    </r>
  </si>
  <si>
    <t>BT Digital Impact and Sustainability report - Worldwide  GHG emissions, end-to-end value chain</t>
  </si>
  <si>
    <t>Total end-to-end
(CO2e Tonnes)</t>
  </si>
  <si>
    <t>BT Supplier responses to the CDP questionnaire year (July)</t>
  </si>
  <si>
    <t>Number of suppliers provided CDP with climate-related data</t>
  </si>
  <si>
    <t>% of BT spend</t>
  </si>
  <si>
    <t>% that have targets to cut emissions</t>
  </si>
  <si>
    <t>% that buy renewable energy</t>
  </si>
  <si>
    <t>% that work with their own suppliers on climate change</t>
  </si>
  <si>
    <t>n/a = Not available</t>
  </si>
  <si>
    <t xml:space="preserve">UK - Other recovered waste </t>
  </si>
  <si>
    <t>UK - Landfill waste</t>
  </si>
  <si>
    <t>UK - Waste recycled and recovered (% of total waste)</t>
  </si>
  <si>
    <t xml:space="preserve">UK - Non-Hazardous waste </t>
  </si>
  <si>
    <t>UK - Hazardous waste (inc WEEE)</t>
  </si>
  <si>
    <t>UK - Hazardous waste (inc WEEE) (% of total waste)</t>
  </si>
  <si>
    <t>Telegraph poles</t>
  </si>
  <si>
    <t>General scrap metal</t>
  </si>
  <si>
    <t>Misc electrical equipment</t>
  </si>
  <si>
    <t>Office &amp; packaging waste</t>
  </si>
  <si>
    <t>Computing equipment</t>
  </si>
  <si>
    <t>Catering oil</t>
  </si>
  <si>
    <t>Fluorescent tubes</t>
  </si>
  <si>
    <t>Waste oil</t>
  </si>
  <si>
    <t>NB - In 2020 the majority of non-UK waste is estimated due to Covid-19 restrictions</t>
  </si>
  <si>
    <r>
      <rPr>
        <b/>
        <vertAlign val="superscript"/>
        <sz val="11"/>
        <color rgb="FF0000FF"/>
        <rFont val="Calibri"/>
        <family val="2"/>
        <scheme val="minor"/>
      </rPr>
      <t>[1]</t>
    </r>
    <r>
      <rPr>
        <b/>
        <sz val="11"/>
        <color rgb="FF0000FF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Historic years numbers may be restated where more up-to-date information has become available e.g. replacing estimates with actual values </t>
    </r>
    <r>
      <rPr>
        <b/>
        <sz val="11"/>
        <color rgb="FF0000FF"/>
        <rFont val="Calibri"/>
        <family val="2"/>
        <scheme val="minor"/>
      </rPr>
      <t>(</t>
    </r>
    <r>
      <rPr>
        <sz val="11"/>
        <color rgb="FF0000FF"/>
        <rFont val="Calibri"/>
        <family val="2"/>
        <scheme val="minor"/>
      </rPr>
      <t>blue font</t>
    </r>
    <r>
      <rPr>
        <b/>
        <sz val="11"/>
        <color rgb="FF0000FF"/>
        <rFont val="Calibri"/>
        <family val="2"/>
        <scheme val="minor"/>
      </rPr>
      <t>)</t>
    </r>
  </si>
  <si>
    <t>BT Group plc Digital Impact and Sustainability report 2019/20 - Environmental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</si>
</sst>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0"/>
    <numFmt numFmtId="167" formatCode="#,##0.000000"/>
    <numFmt numFmtId="168" formatCode="#,##0.00000000000"/>
    <numFmt numFmtId="169" formatCode="_-* #,##0.0_-;\-* #,##0.0_-;_-* &quot;-&quot;??_-;_-@_-"/>
    <numFmt numFmtId="170" formatCode="&quot;£&quot;#,##0&quot;m&quot;;\-&quot;£&quot;#,##0"/>
    <numFmt numFmtId="171" formatCode="#,##0.000_ ;\-#,##0.000\ "/>
    <numFmt numFmtId="172" formatCode="0.0%"/>
    <numFmt numFmtId="173" formatCode="_-* #,##0.000_-;\-* #,##0.000_-;_-* &quot;-&quot;??_-;_-@_-"/>
    <numFmt numFmtId="174" formatCode="0.00000000000000000%"/>
    <numFmt numFmtId="175" formatCode="0.0000"/>
    <numFmt numFmtId="176" formatCode="0.000"/>
    <numFmt numFmtId="177" formatCode="#,##0.000"/>
  </numFmts>
  <fonts count="1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b/>
      <vertAlign val="subscript"/>
      <sz val="12"/>
      <name val="Arial"/>
      <family val="2"/>
    </font>
    <font>
      <b/>
      <vertAlign val="subscript"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Calibri"/>
      <family val="2"/>
    </font>
    <font>
      <b/>
      <sz val="14"/>
      <color theme="0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8"/>
      <color rgb="FFFF0000"/>
      <name val="Calibri"/>
      <family val="2"/>
    </font>
    <font>
      <b/>
      <vertAlign val="superscript"/>
      <sz val="12"/>
      <color theme="0"/>
      <name val="Arial"/>
      <family val="2"/>
    </font>
    <font>
      <vertAlign val="superscript"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vertAlign val="superscript"/>
      <sz val="12"/>
      <name val="Arial"/>
      <family val="2"/>
    </font>
    <font>
      <b/>
      <sz val="8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vertAlign val="superscript"/>
      <sz val="12"/>
      <color rgb="FF0000FF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55379B"/>
      <name val="Calibri"/>
      <family val="2"/>
      <scheme val="minor"/>
    </font>
    <font>
      <b/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theme="1"/>
      <name val="Calibri"/>
      <family val="2"/>
      <scheme val="minor"/>
    </font>
    <font>
      <b/>
      <vertAlign val="superscript"/>
      <sz val="11"/>
      <color rgb="FF0000FF"/>
      <name val="Calibri"/>
      <family val="2"/>
      <scheme val="minor"/>
    </font>
    <font>
      <b/>
      <vertAlign val="superscript"/>
      <sz val="14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b/>
      <sz val="10"/>
      <name val="Arial"/>
      <family val="2"/>
    </font>
    <font>
      <b/>
      <u/>
      <sz val="11"/>
      <color theme="0"/>
      <name val="Arial"/>
      <family val="2"/>
    </font>
    <font>
      <b/>
      <sz val="11"/>
      <color theme="0"/>
      <name val="Arial"/>
      <family val="2"/>
    </font>
    <font>
      <b/>
      <vertAlign val="subscript"/>
      <sz val="11"/>
      <color theme="0"/>
      <name val="Arial"/>
      <family val="2"/>
    </font>
    <font>
      <b/>
      <sz val="11"/>
      <color theme="9" tint="0.39997558519241921"/>
      <name val="Arial"/>
      <family val="2"/>
    </font>
    <font>
      <b/>
      <sz val="11"/>
      <color rgb="FFFFFF00"/>
      <name val="Arial"/>
      <family val="2"/>
    </font>
    <font>
      <sz val="10"/>
      <color rgb="FF002060"/>
      <name val="Arial"/>
      <family val="2"/>
    </font>
    <font>
      <b/>
      <sz val="12"/>
      <color rgb="FFFFFF00"/>
      <name val="Arial"/>
      <family val="2"/>
    </font>
    <font>
      <sz val="11"/>
      <color theme="7" tint="-0.499984740745262"/>
      <name val="Calibri"/>
      <family val="2"/>
      <scheme val="minor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0"/>
      <color theme="1"/>
      <name val="Arial"/>
      <family val="2"/>
    </font>
    <font>
      <b/>
      <sz val="8"/>
      <color theme="1"/>
      <name val="Calibri"/>
      <family val="2"/>
    </font>
    <font>
      <sz val="11"/>
      <color rgb="FF0000FF"/>
      <name val="Arial"/>
      <family val="2"/>
    </font>
    <font>
      <sz val="11"/>
      <color rgb="FF9900CC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rgb="FF0000FF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rgb="FF0000FF"/>
      <name val="Calibri"/>
      <family val="2"/>
    </font>
    <font>
      <b/>
      <sz val="8"/>
      <color rgb="FF0000FF"/>
      <name val="Calibri"/>
      <family val="2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rgb="FFFFFF00"/>
      <name val="Arial"/>
      <family val="2"/>
    </font>
    <font>
      <b/>
      <sz val="11"/>
      <color rgb="FFFF0000"/>
      <name val="Arial"/>
      <family val="2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u/>
      <sz val="10"/>
      <color rgb="FF7030A0"/>
      <name val="Calibri"/>
      <family val="2"/>
      <scheme val="minor"/>
    </font>
    <font>
      <vertAlign val="subscript"/>
      <sz val="10"/>
      <color rgb="FF7030A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8"/>
      <color rgb="FF00B050"/>
      <name val="Calibri"/>
      <family val="2"/>
    </font>
    <font>
      <b/>
      <sz val="12"/>
      <color rgb="FF0000FF"/>
      <name val="Calibri"/>
      <family val="2"/>
      <scheme val="minor"/>
    </font>
    <font>
      <sz val="8"/>
      <color rgb="FFFF0000"/>
      <name val="Arial"/>
      <family val="2"/>
    </font>
    <font>
      <b/>
      <sz val="12"/>
      <name val="Calibri"/>
      <family val="2"/>
      <scheme val="minor"/>
    </font>
    <font>
      <b/>
      <vertAlign val="subscript"/>
      <sz val="12"/>
      <color rgb="FF0000FF"/>
      <name val="Calibri"/>
      <family val="2"/>
      <scheme val="minor"/>
    </font>
    <font>
      <sz val="10"/>
      <color rgb="FF008000"/>
      <name val="Arial"/>
      <family val="2"/>
    </font>
    <font>
      <b/>
      <sz val="9"/>
      <color rgb="FF0000FF"/>
      <name val="Calibri"/>
      <family val="2"/>
      <scheme val="minor"/>
    </font>
    <font>
      <sz val="8"/>
      <name val="Calibri"/>
      <family val="2"/>
    </font>
    <font>
      <b/>
      <sz val="10"/>
      <color theme="0"/>
      <name val="Arial"/>
      <family val="2"/>
    </font>
    <font>
      <b/>
      <sz val="11"/>
      <color rgb="FF008000"/>
      <name val="Arial"/>
      <family val="2"/>
    </font>
    <font>
      <b/>
      <sz val="12"/>
      <color rgb="FF00800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7030A0"/>
      <name val="Arial"/>
      <family val="2"/>
    </font>
    <font>
      <b/>
      <sz val="11"/>
      <color rgb="FF7030A0"/>
      <name val="Arial"/>
      <family val="2"/>
    </font>
    <font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8000"/>
      <name val="Arial"/>
      <family val="2"/>
    </font>
    <font>
      <u/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vertAlign val="superscript"/>
      <sz val="11"/>
      <color rgb="FFFFC000"/>
      <name val="Arial"/>
      <family val="2"/>
    </font>
    <font>
      <b/>
      <vertAlign val="superscript"/>
      <sz val="11"/>
      <color theme="0"/>
      <name val="Arial"/>
      <family val="2"/>
    </font>
    <font>
      <b/>
      <sz val="11"/>
      <color rgb="FF3333FF"/>
      <name val="Calibri"/>
      <family val="2"/>
      <scheme val="minor"/>
    </font>
    <font>
      <sz val="12"/>
      <color theme="9" tint="-0.499984740745262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u/>
      <sz val="10"/>
      <color rgb="FF7030A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Calibri"/>
      <family val="2"/>
    </font>
    <font>
      <sz val="12"/>
      <color rgb="FFFF0000"/>
      <name val="Arial"/>
      <family val="2"/>
    </font>
    <font>
      <sz val="12"/>
      <color rgb="FF3333FF"/>
      <name val="Arial"/>
      <family val="2"/>
    </font>
    <font>
      <b/>
      <sz val="12"/>
      <color rgb="FF3333FF"/>
      <name val="Arial"/>
      <family val="2"/>
    </font>
    <font>
      <sz val="12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553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E2CC6A"/>
        <bgColor indexed="64"/>
      </patternFill>
    </fill>
    <fill>
      <gradientFill degree="90">
        <stop position="0">
          <color rgb="FFFFFF66"/>
        </stop>
        <stop position="1">
          <color theme="4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/>
      <top/>
      <bottom style="thin">
        <color theme="7" tint="-0.499984740745262"/>
      </bottom>
      <diagonal/>
    </border>
    <border>
      <left style="thin">
        <color theme="0" tint="-0.14993743705557422"/>
      </left>
      <right/>
      <top style="thin">
        <color theme="7" tint="-0.499984740745262"/>
      </top>
      <bottom style="thin">
        <color indexed="64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ABABAB"/>
      </left>
      <right style="thin">
        <color rgb="FFABABAB"/>
      </right>
      <top style="thin">
        <color theme="0" tint="-0.14993743705557422"/>
      </top>
      <bottom/>
      <diagonal/>
    </border>
    <border>
      <left style="thin">
        <color rgb="FFABABAB"/>
      </left>
      <right style="thin">
        <color rgb="FFABABAB"/>
      </right>
      <top/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 style="thin">
        <color indexed="64"/>
      </left>
      <right/>
      <top style="thick">
        <color rgb="FF0000FF"/>
      </top>
      <bottom/>
      <diagonal/>
    </border>
    <border>
      <left style="thick">
        <color rgb="FF0000FF"/>
      </left>
      <right style="thick">
        <color rgb="FF0000FF"/>
      </right>
      <top/>
      <bottom/>
      <diagonal/>
    </border>
    <border>
      <left style="thick">
        <color rgb="FF0000FF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0000FF"/>
      </left>
      <right/>
      <top style="thin">
        <color auto="1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 style="thick">
        <color rgb="FF0000FF"/>
      </left>
      <right/>
      <top style="thin">
        <color auto="1"/>
      </top>
      <bottom style="thick">
        <color rgb="FF0000FF"/>
      </bottom>
      <diagonal/>
    </border>
    <border>
      <left style="thin">
        <color indexed="64"/>
      </left>
      <right/>
      <top style="thin">
        <color indexed="64"/>
      </top>
      <bottom style="thick">
        <color rgb="FF0000FF"/>
      </bottom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 style="thin">
        <color auto="1"/>
      </left>
      <right/>
      <top/>
      <bottom style="thick">
        <color rgb="FF0000FF"/>
      </bottom>
      <diagonal/>
    </border>
    <border>
      <left style="thick">
        <color rgb="FF0000FF"/>
      </left>
      <right/>
      <top style="thin">
        <color theme="1"/>
      </top>
      <bottom style="thick">
        <color rgb="FF0000FF"/>
      </bottom>
      <diagonal/>
    </border>
    <border>
      <left style="thin">
        <color indexed="64"/>
      </left>
      <right/>
      <top style="thin">
        <color theme="1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 style="thin">
        <color indexed="64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/>
      <diagonal/>
    </border>
    <border>
      <left/>
      <right/>
      <top/>
      <bottom style="thick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tted">
        <color rgb="FF0000FF"/>
      </top>
      <bottom style="double">
        <color rgb="FF0000FF"/>
      </bottom>
      <diagonal/>
    </border>
    <border>
      <left style="medium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 diagonalUp="1" diagonalDown="1">
      <left style="thin">
        <color indexed="64"/>
      </left>
      <right style="thin">
        <color auto="1"/>
      </right>
      <top style="thin">
        <color theme="0" tint="-0.14996795556505021"/>
      </top>
      <bottom/>
      <diagonal style="thin">
        <color theme="0" tint="-0.34998626667073579"/>
      </diagonal>
    </border>
    <border diagonalUp="1" diagonalDown="1">
      <left style="medium">
        <color indexed="64"/>
      </left>
      <right style="thin">
        <color auto="1"/>
      </right>
      <top/>
      <bottom style="thin">
        <color theme="0" tint="-0.14996795556505021"/>
      </bottom>
      <diagonal style="thin">
        <color theme="0" tint="-0.34998626667073579"/>
      </diagonal>
    </border>
    <border diagonalUp="1" diagonalDown="1"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 style="thin">
        <color theme="0" tint="-0.34998626667073579"/>
      </diagonal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 diagonalUp="1" diagonalDown="1">
      <left style="medium">
        <color indexed="64"/>
      </left>
      <right style="thin">
        <color auto="1"/>
      </right>
      <top style="thin">
        <color theme="0" tint="-0.14996795556505021"/>
      </top>
      <bottom/>
      <diagonal style="thin">
        <color theme="0" tint="-0.34998626667073579"/>
      </diagonal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rgb="FF0000FF"/>
      </bottom>
      <diagonal/>
    </border>
    <border>
      <left/>
      <right style="medium">
        <color indexed="64"/>
      </right>
      <top style="thin">
        <color indexed="64"/>
      </top>
      <bottom style="thick">
        <color rgb="FF0000FF"/>
      </bottom>
      <diagonal/>
    </border>
    <border diagonalUp="1" diagonalDown="1">
      <left style="medium">
        <color indexed="64"/>
      </left>
      <right style="thin">
        <color indexed="64"/>
      </right>
      <top style="thick">
        <color rgb="FF0000FF"/>
      </top>
      <bottom style="thin">
        <color theme="0" tint="-0.14996795556505021"/>
      </bottom>
      <diagonal style="thin">
        <color theme="0" tint="-0.34998626667073579"/>
      </diagonal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theme="0" tint="-0.14996795556505021"/>
      </bottom>
      <diagonal/>
    </border>
    <border diagonalUp="1" diagonalDown="1">
      <left style="thin">
        <color indexed="64"/>
      </left>
      <right style="thin">
        <color indexed="64"/>
      </right>
      <top style="thick">
        <color rgb="FF0000FF"/>
      </top>
      <bottom style="thin">
        <color theme="0" tint="-0.14996795556505021"/>
      </bottom>
      <diagonal style="thin">
        <color theme="0" tint="-0.34998626667073579"/>
      </diagonal>
    </border>
    <border diagonalUp="1" diagonalDown="1">
      <left style="medium">
        <color indexed="64"/>
      </left>
      <right style="thin">
        <color indexed="64"/>
      </right>
      <top style="thin">
        <color theme="0" tint="-0.14996795556505021"/>
      </top>
      <bottom style="thick">
        <color rgb="FF0000FF"/>
      </bottom>
      <diagonal style="thin">
        <color theme="0" tint="-0.34998626667073579"/>
      </diagonal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ck">
        <color rgb="FF0000FF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0000FF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ck">
        <color rgb="FF0000FF"/>
      </bottom>
      <diagonal/>
    </border>
    <border>
      <left style="medium">
        <color indexed="64"/>
      </left>
      <right style="thin">
        <color indexed="64"/>
      </right>
      <top style="thick">
        <color rgb="FF0000FF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 style="thick">
        <color rgb="FF0000FF"/>
      </bottom>
      <diagonal/>
    </border>
    <border diagonalUp="1" diagonalDown="1">
      <left style="thin">
        <color indexed="64"/>
      </left>
      <right style="thin">
        <color indexed="64"/>
      </right>
      <top style="thick">
        <color rgb="FF0000FF"/>
      </top>
      <bottom style="thick">
        <color rgb="FF0000FF"/>
      </bottom>
      <diagonal style="thin">
        <color theme="0" tint="-0.34998626667073579"/>
      </diagonal>
    </border>
    <border>
      <left style="double">
        <color rgb="FF0000FF"/>
      </left>
      <right style="double">
        <color rgb="FF0000FF"/>
      </right>
      <top style="thick">
        <color rgb="FF0000FF"/>
      </top>
      <bottom style="dotted">
        <color rgb="FF0000FF"/>
      </bottom>
      <diagonal/>
    </border>
    <border>
      <left style="double">
        <color rgb="FF0000FF"/>
      </left>
      <right/>
      <top style="thick">
        <color rgb="FF0000FF"/>
      </top>
      <bottom style="thin">
        <color theme="0" tint="-0.14996795556505021"/>
      </bottom>
      <diagonal/>
    </border>
    <border>
      <left/>
      <right/>
      <top style="thick">
        <color rgb="FF0000FF"/>
      </top>
      <bottom style="thin">
        <color theme="0" tint="-0.14996795556505021"/>
      </bottom>
      <diagonal/>
    </border>
    <border>
      <left style="double">
        <color rgb="FF0000FF"/>
      </left>
      <right/>
      <top style="thin">
        <color theme="0" tint="-0.14996795556505021"/>
      </top>
      <bottom style="double">
        <color rgb="FF0000FF"/>
      </bottom>
      <diagonal/>
    </border>
    <border>
      <left/>
      <right/>
      <top style="thin">
        <color theme="0" tint="-0.14996795556505021"/>
      </top>
      <bottom style="double">
        <color rgb="FF0000FF"/>
      </bottom>
      <diagonal/>
    </border>
    <border diagonalUp="1" diagonalDown="1">
      <left/>
      <right/>
      <top style="thin">
        <color theme="0" tint="-0.14996795556505021"/>
      </top>
      <bottom style="thin">
        <color theme="0" tint="-0.14996795556505021"/>
      </bottom>
      <diagonal style="thin">
        <color theme="0" tint="-0.34998626667073579"/>
      </diagonal>
    </border>
    <border>
      <left/>
      <right/>
      <top style="thin">
        <color indexed="64"/>
      </top>
      <bottom style="thick">
        <color rgb="FF0000FF"/>
      </bottom>
      <diagonal/>
    </border>
    <border>
      <left/>
      <right/>
      <top style="thin">
        <color theme="1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double">
        <color rgb="FF0000FF"/>
      </left>
      <right/>
      <top style="dotted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0000FF"/>
      </bottom>
      <diagonal/>
    </border>
    <border>
      <left style="medium">
        <color indexed="64"/>
      </left>
      <right style="medium">
        <color indexed="64"/>
      </right>
      <top style="thick">
        <color rgb="FF0000FF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thick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0000F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rgb="FF0000FF"/>
      </top>
      <bottom style="thick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double">
        <color rgb="FF0000FF"/>
      </top>
      <bottom style="double">
        <color rgb="FF0000FF"/>
      </bottom>
      <diagonal/>
    </border>
    <border>
      <left/>
      <right/>
      <top style="dotted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ck">
        <color rgb="FF0000FF"/>
      </top>
      <bottom/>
      <diagonal/>
    </border>
    <border>
      <left style="medium">
        <color indexed="64"/>
      </left>
      <right style="medium">
        <color indexed="64"/>
      </right>
      <top style="thick">
        <color rgb="FF0000FF"/>
      </top>
      <bottom style="double">
        <color rgb="FF0000FF"/>
      </bottom>
      <diagonal/>
    </border>
    <border>
      <left style="medium">
        <color indexed="64"/>
      </left>
      <right style="thin">
        <color auto="1"/>
      </right>
      <top style="thick">
        <color rgb="FF0000FF"/>
      </top>
      <bottom style="thick">
        <color rgb="FF0000FF"/>
      </bottom>
      <diagonal/>
    </border>
    <border>
      <left style="medium">
        <color indexed="64"/>
      </left>
      <right/>
      <top style="thick">
        <color rgb="FF0000FF"/>
      </top>
      <bottom style="thick">
        <color rgb="FF0000FF"/>
      </bottom>
      <diagonal/>
    </border>
    <border>
      <left style="medium">
        <color indexed="64"/>
      </left>
      <right/>
      <top/>
      <bottom style="thick">
        <color rgb="FF0000FF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 style="thin">
        <color theme="0" tint="-0.34998626667073579"/>
      </diagonal>
    </border>
    <border>
      <left style="medium">
        <color indexed="64"/>
      </left>
      <right style="thin">
        <color auto="1"/>
      </right>
      <top style="thin">
        <color theme="1"/>
      </top>
      <bottom/>
      <diagonal/>
    </border>
    <border>
      <left style="medium">
        <color indexed="64"/>
      </left>
      <right style="double">
        <color rgb="FF0000FF"/>
      </right>
      <top style="thick">
        <color rgb="FF0000FF"/>
      </top>
      <bottom style="dotted">
        <color rgb="FF0000FF"/>
      </bottom>
      <diagonal/>
    </border>
    <border>
      <left style="medium">
        <color indexed="64"/>
      </left>
      <right style="double">
        <color rgb="FF0000FF"/>
      </right>
      <top style="dotted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Up="1" diagonalDown="1">
      <left style="thin">
        <color indexed="64"/>
      </left>
      <right/>
      <top style="thick">
        <color rgb="FF0000FF"/>
      </top>
      <bottom style="thin">
        <color theme="0" tint="-0.14996795556505021"/>
      </bottom>
      <diagonal style="thin">
        <color theme="0" tint="-0.34998626667073579"/>
      </diagonal>
    </border>
    <border diagonalUp="1" diagonalDown="1"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 style="thin">
        <color theme="0" tint="-0.34998626667073579"/>
      </diagonal>
    </border>
    <border diagonalUp="1" diagonalDown="1">
      <left style="thin">
        <color indexed="64"/>
      </left>
      <right/>
      <top style="thin">
        <color theme="0" tint="-0.14996795556505021"/>
      </top>
      <bottom/>
      <diagonal style="thin">
        <color theme="0" tint="-0.34998626667073579"/>
      </diagonal>
    </border>
    <border diagonalUp="1" diagonalDown="1">
      <left style="thin">
        <color auto="1"/>
      </left>
      <right/>
      <top style="thin">
        <color indexed="64"/>
      </top>
      <bottom style="thin">
        <color auto="1"/>
      </bottom>
      <diagonal style="thin">
        <color theme="0" tint="-0.34998626667073579"/>
      </diagonal>
    </border>
    <border diagonalUp="1" diagonalDown="1">
      <left style="thin">
        <color indexed="64"/>
      </left>
      <right/>
      <top/>
      <bottom style="thin">
        <color theme="0" tint="-0.14996795556505021"/>
      </bottom>
      <diagonal style="thin">
        <color theme="0" tint="-0.34998626667073579"/>
      </diagonal>
    </border>
    <border diagonalUp="1" diagonalDown="1">
      <left style="thin">
        <color indexed="64"/>
      </left>
      <right/>
      <top style="thin">
        <color indexed="64"/>
      </top>
      <bottom style="thick">
        <color rgb="FF0000FF"/>
      </bottom>
      <diagonal style="thin">
        <color theme="0" tint="-0.34998626667073579"/>
      </diagonal>
    </border>
    <border diagonalUp="1" diagonalDown="1">
      <left style="thin">
        <color indexed="64"/>
      </left>
      <right/>
      <top style="thin">
        <color theme="0" tint="-0.14996795556505021"/>
      </top>
      <bottom style="thick">
        <color rgb="FF0000FF"/>
      </bottom>
      <diagonal style="thin">
        <color theme="0" tint="-0.34998626667073579"/>
      </diagonal>
    </border>
    <border diagonalUp="1" diagonalDown="1">
      <left style="thin">
        <color indexed="64"/>
      </left>
      <right/>
      <top style="thin">
        <color theme="1"/>
      </top>
      <bottom style="thick">
        <color rgb="FF0000FF"/>
      </bottom>
      <diagonal style="thin">
        <color theme="0" tint="-0.34998626667073579"/>
      </diagonal>
    </border>
    <border diagonalUp="1" diagonalDown="1">
      <left style="thin">
        <color indexed="64"/>
      </left>
      <right/>
      <top style="thick">
        <color rgb="FF0000FF"/>
      </top>
      <bottom style="thick">
        <color rgb="FF0000FF"/>
      </bottom>
      <diagonal style="thin">
        <color theme="0" tint="-0.34998626667073579"/>
      </diagonal>
    </border>
    <border>
      <left style="double">
        <color rgb="FF0000FF"/>
      </left>
      <right/>
      <top style="thick">
        <color rgb="FF0000FF"/>
      </top>
      <bottom style="dotted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theme="0" tint="-0.14996795556505021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 style="thin">
        <color theme="0" tint="-0.34998626667073579"/>
      </diagonal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theme="0" tint="-0.34998626667073579"/>
      </bottom>
      <diagonal/>
    </border>
    <border>
      <left style="thin">
        <color rgb="FFABABAB"/>
      </left>
      <right style="thin">
        <color rgb="FFABABAB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BABAB"/>
      </left>
      <right style="thin">
        <color rgb="FFABABAB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rgb="FFABABAB"/>
      </left>
      <right style="thin">
        <color rgb="FFABABAB"/>
      </right>
      <top style="thin">
        <color theme="0" tint="-0.14993743705557422"/>
      </top>
      <bottom style="thin">
        <color theme="0" tint="-0.24994659260841701"/>
      </bottom>
      <diagonal/>
    </border>
    <border>
      <left style="thin">
        <color rgb="FFABABAB"/>
      </left>
      <right style="thin">
        <color rgb="FFABABAB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BABAB"/>
      </left>
      <right style="thin">
        <color rgb="FFABABAB"/>
      </right>
      <top style="thin">
        <color theme="0" tint="-0.24994659260841701"/>
      </top>
      <bottom style="thin">
        <color theme="0" tint="-0.1499374370555742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thick">
        <color rgb="FF0000FF"/>
      </top>
      <bottom/>
      <diagonal/>
    </border>
    <border>
      <left style="medium">
        <color indexed="64"/>
      </left>
      <right/>
      <top/>
      <bottom style="double">
        <color rgb="FF0000F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 style="thin">
        <color theme="0" tint="-0.34998626667073579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theme="0" tint="-0.34998626667073579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theme="0" tint="-0.34998626667073579"/>
      </diagonal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indexed="64"/>
      </left>
      <right style="thin">
        <color theme="0" tint="-4.9989318521683403E-2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theme="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1"/>
      </right>
      <top style="thin">
        <color theme="0" tint="-4.9989318521683403E-2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thick">
        <color rgb="FF0000FF"/>
      </top>
      <bottom style="double">
        <color rgb="FF0000FF"/>
      </bottom>
      <diagonal/>
    </border>
    <border diagonalUp="1" diagonalDown="1"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 style="thin">
        <color theme="0" tint="-0.34998626667073579"/>
      </diagonal>
    </border>
    <border>
      <left style="medium">
        <color indexed="64"/>
      </left>
      <right/>
      <top style="double">
        <color rgb="FF0000FF"/>
      </top>
      <bottom style="double">
        <color rgb="FF0000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8" fillId="0" borderId="0"/>
    <xf numFmtId="0" fontId="24" fillId="0" borderId="0" applyNumberFormat="0" applyFill="0" applyBorder="0" applyAlignment="0" applyProtection="0"/>
    <xf numFmtId="0" fontId="32" fillId="9" borderId="13" applyNumberFormat="0"/>
    <xf numFmtId="0" fontId="45" fillId="0" borderId="0"/>
    <xf numFmtId="0" fontId="24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06">
    <xf numFmtId="0" fontId="0" fillId="0" borderId="0" xfId="0"/>
    <xf numFmtId="0" fontId="6" fillId="3" borderId="7" xfId="2" applyFont="1" applyFill="1" applyBorder="1" applyAlignment="1">
      <alignment vertical="top"/>
    </xf>
    <xf numFmtId="0" fontId="4" fillId="4" borderId="4" xfId="2" applyFont="1" applyFill="1" applyBorder="1" applyAlignment="1">
      <alignment vertical="top" wrapText="1"/>
    </xf>
    <xf numFmtId="0" fontId="14" fillId="0" borderId="0" xfId="4"/>
    <xf numFmtId="164" fontId="5" fillId="3" borderId="0" xfId="5" applyNumberFormat="1" applyFont="1" applyFill="1" applyBorder="1" applyAlignment="1"/>
    <xf numFmtId="10" fontId="4" fillId="4" borderId="5" xfId="5" applyNumberFormat="1" applyFont="1" applyFill="1" applyBorder="1" applyAlignment="1">
      <alignment vertical="top"/>
    </xf>
    <xf numFmtId="0" fontId="2" fillId="2" borderId="4" xfId="2" applyFont="1" applyFill="1" applyBorder="1" applyAlignment="1"/>
    <xf numFmtId="164" fontId="2" fillId="2" borderId="5" xfId="5" applyNumberFormat="1" applyFont="1" applyFill="1" applyBorder="1" applyAlignment="1"/>
    <xf numFmtId="0" fontId="12" fillId="0" borderId="0" xfId="0" applyFont="1" applyAlignment="1">
      <alignment vertical="top"/>
    </xf>
    <xf numFmtId="0" fontId="4" fillId="3" borderId="7" xfId="0" applyFont="1" applyFill="1" applyBorder="1" applyAlignment="1">
      <alignment vertical="top"/>
    </xf>
    <xf numFmtId="0" fontId="12" fillId="3" borderId="0" xfId="0" applyFont="1" applyFill="1" applyBorder="1" applyAlignment="1">
      <alignment vertical="top"/>
    </xf>
    <xf numFmtId="0" fontId="12" fillId="3" borderId="8" xfId="0" applyFont="1" applyFill="1" applyBorder="1" applyAlignment="1">
      <alignment vertical="top"/>
    </xf>
    <xf numFmtId="0" fontId="12" fillId="3" borderId="7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3" fontId="5" fillId="3" borderId="0" xfId="0" applyNumberFormat="1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3" fontId="7" fillId="4" borderId="10" xfId="0" applyNumberFormat="1" applyFont="1" applyFill="1" applyBorder="1" applyAlignment="1">
      <alignment vertical="top"/>
    </xf>
    <xf numFmtId="0" fontId="4" fillId="5" borderId="9" xfId="0" applyFont="1" applyFill="1" applyBorder="1" applyAlignment="1">
      <alignment vertical="top"/>
    </xf>
    <xf numFmtId="3" fontId="7" fillId="5" borderId="10" xfId="0" applyNumberFormat="1" applyFont="1" applyFill="1" applyBorder="1" applyAlignment="1">
      <alignment vertical="top"/>
    </xf>
    <xf numFmtId="0" fontId="6" fillId="0" borderId="0" xfId="7" applyFont="1"/>
    <xf numFmtId="0" fontId="3" fillId="0" borderId="0" xfId="7"/>
    <xf numFmtId="0" fontId="6" fillId="0" borderId="0" xfId="7" applyFont="1" applyFill="1"/>
    <xf numFmtId="0" fontId="11" fillId="2" borderId="1" xfId="0" applyFont="1" applyFill="1" applyBorder="1" applyAlignment="1">
      <alignment vertical="top"/>
    </xf>
    <xf numFmtId="0" fontId="2" fillId="2" borderId="0" xfId="7" applyFont="1" applyFill="1" applyBorder="1" applyAlignment="1">
      <alignment vertical="top"/>
    </xf>
    <xf numFmtId="0" fontId="4" fillId="3" borderId="7" xfId="4" applyFont="1" applyFill="1" applyBorder="1" applyAlignment="1">
      <alignment vertical="top"/>
    </xf>
    <xf numFmtId="0" fontId="4" fillId="3" borderId="0" xfId="4" applyFont="1" applyFill="1" applyBorder="1" applyAlignment="1">
      <alignment vertical="top"/>
    </xf>
    <xf numFmtId="10" fontId="4" fillId="4" borderId="5" xfId="5" applyNumberFormat="1" applyFont="1" applyFill="1" applyBorder="1" applyAlignment="1">
      <alignment horizontal="right" vertical="top"/>
    </xf>
    <xf numFmtId="0" fontId="2" fillId="2" borderId="0" xfId="4" applyFont="1" applyFill="1" applyBorder="1" applyAlignment="1">
      <alignment horizontal="right"/>
    </xf>
    <xf numFmtId="0" fontId="2" fillId="2" borderId="8" xfId="4" applyFont="1" applyFill="1" applyBorder="1" applyAlignment="1">
      <alignment horizontal="right"/>
    </xf>
    <xf numFmtId="0" fontId="0" fillId="2" borderId="0" xfId="0" applyFill="1"/>
    <xf numFmtId="3" fontId="6" fillId="3" borderId="0" xfId="1" applyNumberFormat="1" applyFont="1" applyFill="1" applyBorder="1" applyAlignment="1">
      <alignment horizontal="right" vertical="top"/>
    </xf>
    <xf numFmtId="0" fontId="11" fillId="2" borderId="0" xfId="7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1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14" fillId="4" borderId="0" xfId="4" applyFill="1" applyBorder="1" applyAlignment="1">
      <alignment horizontal="right"/>
    </xf>
    <xf numFmtId="0" fontId="0" fillId="10" borderId="0" xfId="0" applyFill="1" applyAlignment="1">
      <alignment vertical="top"/>
    </xf>
    <xf numFmtId="0" fontId="30" fillId="10" borderId="0" xfId="0" applyFont="1" applyFill="1" applyAlignment="1">
      <alignment vertical="top"/>
    </xf>
    <xf numFmtId="0" fontId="30" fillId="10" borderId="7" xfId="0" applyFont="1" applyFill="1" applyBorder="1" applyAlignment="1">
      <alignment vertical="top"/>
    </xf>
    <xf numFmtId="0" fontId="0" fillId="10" borderId="0" xfId="0" applyFill="1"/>
    <xf numFmtId="0" fontId="12" fillId="10" borderId="0" xfId="0" applyFont="1" applyFill="1" applyAlignment="1">
      <alignment vertical="top"/>
    </xf>
    <xf numFmtId="0" fontId="23" fillId="10" borderId="0" xfId="4" applyFont="1" applyFill="1"/>
    <xf numFmtId="0" fontId="11" fillId="2" borderId="1" xfId="0" applyFont="1" applyFill="1" applyBorder="1" applyAlignment="1">
      <alignment vertical="top"/>
    </xf>
    <xf numFmtId="0" fontId="11" fillId="2" borderId="2" xfId="0" applyFont="1" applyFill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4" fillId="3" borderId="0" xfId="7" applyFont="1" applyFill="1" applyBorder="1" applyAlignment="1">
      <alignment vertical="top"/>
    </xf>
    <xf numFmtId="0" fontId="6" fillId="3" borderId="12" xfId="7" applyFont="1" applyFill="1" applyBorder="1"/>
    <xf numFmtId="0" fontId="6" fillId="3" borderId="0" xfId="7" applyFont="1" applyFill="1" applyBorder="1"/>
    <xf numFmtId="0" fontId="3" fillId="3" borderId="0" xfId="7" applyFill="1" applyBorder="1"/>
    <xf numFmtId="0" fontId="6" fillId="10" borderId="0" xfId="7" applyFont="1" applyFill="1"/>
    <xf numFmtId="0" fontId="3" fillId="10" borderId="0" xfId="7" applyFill="1"/>
    <xf numFmtId="3" fontId="6" fillId="10" borderId="0" xfId="7" applyNumberFormat="1" applyFont="1" applyFill="1"/>
    <xf numFmtId="9" fontId="6" fillId="10" borderId="2" xfId="7" applyNumberFormat="1" applyFont="1" applyFill="1" applyBorder="1"/>
    <xf numFmtId="0" fontId="12" fillId="3" borderId="4" xfId="0" applyFont="1" applyFill="1" applyBorder="1" applyAlignment="1">
      <alignment vertical="top"/>
    </xf>
    <xf numFmtId="164" fontId="12" fillId="3" borderId="5" xfId="1" applyNumberFormat="1" applyFont="1" applyFill="1" applyBorder="1" applyAlignment="1">
      <alignment vertical="top"/>
    </xf>
    <xf numFmtId="0" fontId="12" fillId="3" borderId="5" xfId="0" applyFont="1" applyFill="1" applyBorder="1" applyAlignment="1">
      <alignment vertical="top"/>
    </xf>
    <xf numFmtId="0" fontId="29" fillId="2" borderId="0" xfId="0" applyFont="1" applyFill="1" applyBorder="1" applyAlignment="1">
      <alignment vertical="top"/>
    </xf>
    <xf numFmtId="0" fontId="4" fillId="3" borderId="2" xfId="4" applyFont="1" applyFill="1" applyBorder="1" applyAlignment="1">
      <alignment vertical="top"/>
    </xf>
    <xf numFmtId="0" fontId="14" fillId="10" borderId="0" xfId="4" applyFill="1"/>
    <xf numFmtId="0" fontId="38" fillId="10" borderId="0" xfId="4" applyFont="1" applyFill="1"/>
    <xf numFmtId="3" fontId="38" fillId="10" borderId="0" xfId="4" applyNumberFormat="1" applyFont="1" applyFill="1"/>
    <xf numFmtId="3" fontId="14" fillId="10" borderId="0" xfId="4" applyNumberFormat="1" applyFill="1"/>
    <xf numFmtId="0" fontId="18" fillId="10" borderId="0" xfId="4" applyFont="1" applyFill="1"/>
    <xf numFmtId="0" fontId="0" fillId="10" borderId="0" xfId="0" applyFill="1" applyAlignment="1">
      <alignment vertical="center"/>
    </xf>
    <xf numFmtId="0" fontId="16" fillId="10" borderId="0" xfId="4" applyFont="1" applyFill="1"/>
    <xf numFmtId="10" fontId="16" fillId="10" borderId="0" xfId="6" applyNumberFormat="1" applyFont="1" applyFill="1"/>
    <xf numFmtId="0" fontId="35" fillId="10" borderId="0" xfId="0" applyFont="1" applyFill="1"/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2" borderId="8" xfId="7" applyFont="1" applyFill="1" applyBorder="1" applyAlignment="1">
      <alignment vertical="top"/>
    </xf>
    <xf numFmtId="0" fontId="4" fillId="3" borderId="8" xfId="7" applyFont="1" applyFill="1" applyBorder="1" applyAlignment="1">
      <alignment vertical="top"/>
    </xf>
    <xf numFmtId="0" fontId="6" fillId="3" borderId="8" xfId="7" applyFont="1" applyFill="1" applyBorder="1"/>
    <xf numFmtId="0" fontId="4" fillId="6" borderId="18" xfId="7" applyFont="1" applyFill="1" applyBorder="1"/>
    <xf numFmtId="3" fontId="6" fillId="6" borderId="19" xfId="7" applyNumberFormat="1" applyFont="1" applyFill="1" applyBorder="1"/>
    <xf numFmtId="0" fontId="4" fillId="6" borderId="18" xfId="7" applyFont="1" applyFill="1" applyBorder="1" applyAlignment="1">
      <alignment horizontal="left" wrapText="1"/>
    </xf>
    <xf numFmtId="9" fontId="6" fillId="3" borderId="19" xfId="7" applyNumberFormat="1" applyFont="1" applyFill="1" applyBorder="1"/>
    <xf numFmtId="0" fontId="4" fillId="7" borderId="20" xfId="7" applyFont="1" applyFill="1" applyBorder="1" applyAlignment="1">
      <alignment wrapText="1"/>
    </xf>
    <xf numFmtId="3" fontId="6" fillId="7" borderId="19" xfId="7" applyNumberFormat="1" applyFont="1" applyFill="1" applyBorder="1"/>
    <xf numFmtId="0" fontId="2" fillId="2" borderId="1" xfId="2" applyFont="1" applyFill="1" applyBorder="1" applyAlignment="1">
      <alignment vertical="top"/>
    </xf>
    <xf numFmtId="0" fontId="49" fillId="11" borderId="0" xfId="9" applyNumberFormat="1" applyFont="1" applyFill="1" applyAlignment="1" applyProtection="1"/>
    <xf numFmtId="0" fontId="50" fillId="11" borderId="0" xfId="0" applyFont="1" applyFill="1"/>
    <xf numFmtId="0" fontId="53" fillId="11" borderId="22" xfId="0" applyFont="1" applyFill="1" applyBorder="1" applyAlignment="1">
      <alignment horizontal="center" vertical="center" wrapText="1"/>
    </xf>
    <xf numFmtId="0" fontId="56" fillId="11" borderId="0" xfId="0" applyFont="1" applyFill="1" applyBorder="1" applyAlignment="1">
      <alignment horizontal="center"/>
    </xf>
    <xf numFmtId="0" fontId="0" fillId="10" borderId="0" xfId="0" applyFill="1" applyAlignment="1"/>
    <xf numFmtId="0" fontId="47" fillId="10" borderId="0" xfId="0" applyFont="1" applyFill="1" applyAlignment="1"/>
    <xf numFmtId="0" fontId="47" fillId="10" borderId="0" xfId="0" applyFont="1" applyFill="1"/>
    <xf numFmtId="0" fontId="0" fillId="10" borderId="0" xfId="0" applyFill="1" applyAlignment="1">
      <alignment horizontal="center"/>
    </xf>
    <xf numFmtId="0" fontId="54" fillId="10" borderId="0" xfId="0" applyFont="1" applyFill="1" applyAlignment="1">
      <alignment horizontal="center"/>
    </xf>
    <xf numFmtId="0" fontId="4" fillId="10" borderId="0" xfId="4" applyFont="1" applyFill="1" applyBorder="1" applyAlignment="1">
      <alignment vertical="top"/>
    </xf>
    <xf numFmtId="0" fontId="15" fillId="2" borderId="4" xfId="4" applyFont="1" applyFill="1" applyBorder="1" applyAlignment="1"/>
    <xf numFmtId="0" fontId="15" fillId="2" borderId="5" xfId="4" applyFont="1" applyFill="1" applyBorder="1" applyAlignment="1"/>
    <xf numFmtId="0" fontId="15" fillId="2" borderId="6" xfId="4" applyFont="1" applyFill="1" applyBorder="1" applyAlignment="1"/>
    <xf numFmtId="0" fontId="14" fillId="11" borderId="0" xfId="4" applyFill="1"/>
    <xf numFmtId="0" fontId="0" fillId="11" borderId="21" xfId="0" applyFill="1" applyBorder="1"/>
    <xf numFmtId="0" fontId="56" fillId="11" borderId="25" xfId="0" applyFont="1" applyFill="1" applyBorder="1" applyAlignment="1">
      <alignment horizontal="center"/>
    </xf>
    <xf numFmtId="0" fontId="52" fillId="11" borderId="26" xfId="0" applyFont="1" applyFill="1" applyBorder="1" applyAlignment="1">
      <alignment horizontal="center" vertical="center"/>
    </xf>
    <xf numFmtId="0" fontId="14" fillId="0" borderId="0" xfId="4" applyFill="1"/>
    <xf numFmtId="0" fontId="46" fillId="10" borderId="0" xfId="0" applyFont="1" applyFill="1" applyAlignment="1"/>
    <xf numFmtId="0" fontId="57" fillId="10" borderId="0" xfId="0" applyFont="1" applyFill="1" applyAlignment="1">
      <alignment vertical="center"/>
    </xf>
    <xf numFmtId="0" fontId="58" fillId="10" borderId="0" xfId="0" applyFont="1" applyFill="1" applyAlignment="1"/>
    <xf numFmtId="0" fontId="46" fillId="12" borderId="0" xfId="0" applyFont="1" applyFill="1" applyAlignment="1"/>
    <xf numFmtId="0" fontId="60" fillId="10" borderId="0" xfId="4" applyFont="1" applyFill="1"/>
    <xf numFmtId="0" fontId="2" fillId="2" borderId="4" xfId="2" applyFont="1" applyFill="1" applyBorder="1" applyAlignment="1">
      <alignment vertical="top"/>
    </xf>
    <xf numFmtId="9" fontId="40" fillId="3" borderId="27" xfId="7" applyNumberFormat="1" applyFont="1" applyFill="1" applyBorder="1"/>
    <xf numFmtId="3" fontId="6" fillId="7" borderId="27" xfId="7" applyNumberFormat="1" applyFont="1" applyFill="1" applyBorder="1"/>
    <xf numFmtId="0" fontId="12" fillId="2" borderId="2" xfId="0" applyFont="1" applyFill="1" applyBorder="1" applyAlignment="1">
      <alignment vertical="top"/>
    </xf>
    <xf numFmtId="0" fontId="20" fillId="10" borderId="0" xfId="0" applyFont="1" applyFill="1" applyAlignment="1">
      <alignment vertical="top"/>
    </xf>
    <xf numFmtId="3" fontId="4" fillId="4" borderId="10" xfId="0" applyNumberFormat="1" applyFont="1" applyFill="1" applyBorder="1" applyAlignment="1">
      <alignment vertical="top"/>
    </xf>
    <xf numFmtId="0" fontId="13" fillId="3" borderId="5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2" fontId="62" fillId="10" borderId="0" xfId="0" applyNumberFormat="1" applyFont="1" applyFill="1" applyAlignment="1">
      <alignment vertical="top"/>
    </xf>
    <xf numFmtId="0" fontId="62" fillId="10" borderId="0" xfId="0" applyFont="1" applyFill="1" applyAlignment="1">
      <alignment horizontal="right" vertical="top"/>
    </xf>
    <xf numFmtId="4" fontId="0" fillId="10" borderId="0" xfId="0" applyNumberFormat="1" applyFill="1"/>
    <xf numFmtId="3" fontId="0" fillId="10" borderId="0" xfId="0" applyNumberFormat="1" applyFill="1"/>
    <xf numFmtId="10" fontId="0" fillId="10" borderId="0" xfId="0" applyNumberFormat="1" applyFill="1"/>
    <xf numFmtId="0" fontId="0" fillId="3" borderId="54" xfId="0" applyFill="1" applyBorder="1"/>
    <xf numFmtId="10" fontId="30" fillId="0" borderId="57" xfId="0" applyNumberFormat="1" applyFont="1" applyBorder="1"/>
    <xf numFmtId="3" fontId="35" fillId="16" borderId="59" xfId="0" applyNumberFormat="1" applyFont="1" applyFill="1" applyBorder="1"/>
    <xf numFmtId="3" fontId="71" fillId="17" borderId="13" xfId="0" applyNumberFormat="1" applyFont="1" applyFill="1" applyBorder="1"/>
    <xf numFmtId="3" fontId="35" fillId="17" borderId="13" xfId="0" applyNumberFormat="1" applyFont="1" applyFill="1" applyBorder="1"/>
    <xf numFmtId="3" fontId="35" fillId="18" borderId="66" xfId="0" applyNumberFormat="1" applyFont="1" applyFill="1" applyBorder="1"/>
    <xf numFmtId="3" fontId="35" fillId="18" borderId="68" xfId="0" applyNumberFormat="1" applyFont="1" applyFill="1" applyBorder="1"/>
    <xf numFmtId="3" fontId="35" fillId="16" borderId="71" xfId="0" applyNumberFormat="1" applyFont="1" applyFill="1" applyBorder="1"/>
    <xf numFmtId="3" fontId="35" fillId="18" borderId="74" xfId="0" applyNumberFormat="1" applyFont="1" applyFill="1" applyBorder="1"/>
    <xf numFmtId="3" fontId="35" fillId="16" borderId="63" xfId="0" applyNumberFormat="1" applyFont="1" applyFill="1" applyBorder="1"/>
    <xf numFmtId="3" fontId="35" fillId="16" borderId="64" xfId="0" applyNumberFormat="1" applyFont="1" applyFill="1" applyBorder="1"/>
    <xf numFmtId="3" fontId="35" fillId="18" borderId="59" xfId="0" applyNumberFormat="1" applyFont="1" applyFill="1" applyBorder="1"/>
    <xf numFmtId="3" fontId="21" fillId="15" borderId="82" xfId="0" applyNumberFormat="1" applyFont="1" applyFill="1" applyBorder="1" applyAlignment="1">
      <alignment horizontal="center"/>
    </xf>
    <xf numFmtId="3" fontId="30" fillId="0" borderId="83" xfId="0" applyNumberFormat="1" applyFont="1" applyBorder="1"/>
    <xf numFmtId="3" fontId="35" fillId="18" borderId="64" xfId="0" applyNumberFormat="1" applyFont="1" applyFill="1" applyBorder="1" applyAlignment="1">
      <alignment horizontal="right"/>
    </xf>
    <xf numFmtId="0" fontId="15" fillId="2" borderId="0" xfId="4" applyFont="1" applyFill="1" applyAlignment="1">
      <alignment vertical="top"/>
    </xf>
    <xf numFmtId="0" fontId="26" fillId="10" borderId="0" xfId="0" applyFont="1" applyFill="1" applyAlignment="1">
      <alignment vertical="top"/>
    </xf>
    <xf numFmtId="0" fontId="0" fillId="10" borderId="0" xfId="0" applyFill="1" applyAlignment="1">
      <alignment horizontal="center" vertical="top"/>
    </xf>
    <xf numFmtId="0" fontId="0" fillId="10" borderId="0" xfId="0" applyFill="1" applyAlignment="1">
      <alignment horizontal="center" vertical="center"/>
    </xf>
    <xf numFmtId="0" fontId="0" fillId="10" borderId="54" xfId="0" applyFill="1" applyBorder="1" applyAlignment="1">
      <alignment vertical="top"/>
    </xf>
    <xf numFmtId="0" fontId="67" fillId="3" borderId="86" xfId="0" applyFont="1" applyFill="1" applyBorder="1"/>
    <xf numFmtId="0" fontId="0" fillId="3" borderId="87" xfId="0" applyFill="1" applyBorder="1"/>
    <xf numFmtId="0" fontId="64" fillId="10" borderId="10" xfId="0" applyFont="1" applyFill="1" applyBorder="1" applyAlignment="1">
      <alignment horizontal="center" vertical="center"/>
    </xf>
    <xf numFmtId="0" fontId="36" fillId="10" borderId="10" xfId="0" applyFont="1" applyFill="1" applyBorder="1" applyAlignment="1">
      <alignment horizontal="center" vertical="center"/>
    </xf>
    <xf numFmtId="0" fontId="68" fillId="10" borderId="10" xfId="0" applyFont="1" applyFill="1" applyBorder="1" applyAlignment="1">
      <alignment horizontal="center" vertical="center"/>
    </xf>
    <xf numFmtId="0" fontId="21" fillId="10" borderId="0" xfId="0" applyFont="1" applyFill="1"/>
    <xf numFmtId="0" fontId="30" fillId="3" borderId="87" xfId="0" applyFont="1" applyFill="1" applyBorder="1" applyAlignment="1">
      <alignment horizontal="right" indent="1"/>
    </xf>
    <xf numFmtId="0" fontId="30" fillId="10" borderId="56" xfId="0" applyFont="1" applyFill="1" applyBorder="1" applyAlignment="1">
      <alignment horizontal="right" indent="1"/>
    </xf>
    <xf numFmtId="0" fontId="59" fillId="10" borderId="16" xfId="0" applyFont="1" applyFill="1" applyBorder="1" applyAlignment="1">
      <alignment vertical="top" wrapText="1"/>
    </xf>
    <xf numFmtId="0" fontId="65" fillId="10" borderId="89" xfId="0" applyFont="1" applyFill="1" applyBorder="1" applyAlignment="1">
      <alignment vertical="top" wrapText="1"/>
    </xf>
    <xf numFmtId="0" fontId="59" fillId="10" borderId="54" xfId="0" applyFont="1" applyFill="1" applyBorder="1" applyAlignment="1">
      <alignment vertical="top" wrapText="1"/>
    </xf>
    <xf numFmtId="0" fontId="59" fillId="10" borderId="55" xfId="0" applyFont="1" applyFill="1" applyBorder="1" applyAlignment="1">
      <alignment vertical="top" wrapText="1"/>
    </xf>
    <xf numFmtId="3" fontId="30" fillId="10" borderId="90" xfId="0" applyNumberFormat="1" applyFont="1" applyFill="1" applyBorder="1"/>
    <xf numFmtId="0" fontId="66" fillId="10" borderId="90" xfId="0" applyFont="1" applyFill="1" applyBorder="1" applyAlignment="1">
      <alignment vertical="top" wrapText="1"/>
    </xf>
    <xf numFmtId="3" fontId="30" fillId="0" borderId="101" xfId="0" applyNumberFormat="1" applyFont="1" applyBorder="1" applyAlignment="1">
      <alignment vertical="top"/>
    </xf>
    <xf numFmtId="3" fontId="30" fillId="0" borderId="98" xfId="0" applyNumberFormat="1" applyFont="1" applyBorder="1" applyAlignment="1">
      <alignment vertical="top"/>
    </xf>
    <xf numFmtId="3" fontId="30" fillId="0" borderId="104" xfId="0" applyNumberFormat="1" applyFont="1" applyBorder="1" applyAlignment="1">
      <alignment vertical="top"/>
    </xf>
    <xf numFmtId="10" fontId="30" fillId="0" borderId="105" xfId="0" applyNumberFormat="1" applyFont="1" applyBorder="1" applyAlignment="1">
      <alignment vertical="top"/>
    </xf>
    <xf numFmtId="0" fontId="42" fillId="10" borderId="7" xfId="0" applyFont="1" applyFill="1" applyBorder="1" applyAlignment="1">
      <alignment horizontal="left" vertical="top" wrapText="1"/>
    </xf>
    <xf numFmtId="0" fontId="30" fillId="10" borderId="8" xfId="0" applyFont="1" applyFill="1" applyBorder="1" applyAlignment="1">
      <alignment vertical="top"/>
    </xf>
    <xf numFmtId="0" fontId="66" fillId="10" borderId="89" xfId="0" applyFont="1" applyFill="1" applyBorder="1" applyAlignment="1">
      <alignment vertical="top" wrapText="1"/>
    </xf>
    <xf numFmtId="3" fontId="30" fillId="10" borderId="81" xfId="0" applyNumberFormat="1" applyFont="1" applyFill="1" applyBorder="1"/>
    <xf numFmtId="0" fontId="66" fillId="10" borderId="69" xfId="0" applyFont="1" applyFill="1" applyBorder="1" applyAlignment="1">
      <alignment vertical="top" wrapText="1"/>
    </xf>
    <xf numFmtId="0" fontId="0" fillId="10" borderId="91" xfId="0" applyFill="1" applyBorder="1" applyAlignment="1">
      <alignment vertical="top"/>
    </xf>
    <xf numFmtId="0" fontId="73" fillId="10" borderId="90" xfId="0" applyFont="1" applyFill="1" applyBorder="1" applyAlignment="1">
      <alignment vertical="top" wrapText="1"/>
    </xf>
    <xf numFmtId="0" fontId="0" fillId="10" borderId="54" xfId="0" applyFill="1" applyBorder="1" applyAlignment="1">
      <alignment horizontal="right"/>
    </xf>
    <xf numFmtId="10" fontId="30" fillId="10" borderId="56" xfId="0" applyNumberFormat="1" applyFont="1" applyFill="1" applyBorder="1"/>
    <xf numFmtId="10" fontId="30" fillId="0" borderId="115" xfId="0" applyNumberFormat="1" applyFont="1" applyBorder="1"/>
    <xf numFmtId="0" fontId="48" fillId="10" borderId="16" xfId="8" applyFont="1" applyFill="1" applyBorder="1" applyAlignment="1">
      <alignment vertical="top"/>
    </xf>
    <xf numFmtId="0" fontId="48" fillId="10" borderId="17" xfId="8" applyFont="1" applyFill="1" applyBorder="1" applyAlignment="1">
      <alignment vertical="top"/>
    </xf>
    <xf numFmtId="0" fontId="73" fillId="10" borderId="91" xfId="0" applyFont="1" applyFill="1" applyBorder="1" applyAlignment="1">
      <alignment vertical="top" wrapText="1"/>
    </xf>
    <xf numFmtId="10" fontId="30" fillId="10" borderId="106" xfId="0" applyNumberFormat="1" applyFont="1" applyFill="1" applyBorder="1"/>
    <xf numFmtId="0" fontId="30" fillId="10" borderId="0" xfId="0" applyFont="1" applyFill="1" applyAlignment="1">
      <alignment horizontal="right"/>
    </xf>
    <xf numFmtId="0" fontId="24" fillId="10" borderId="0" xfId="9" applyFill="1" applyAlignment="1">
      <alignment vertical="center"/>
    </xf>
    <xf numFmtId="3" fontId="78" fillId="10" borderId="0" xfId="4" applyNumberFormat="1" applyFont="1" applyFill="1"/>
    <xf numFmtId="0" fontId="4" fillId="14" borderId="7" xfId="2" applyFont="1" applyFill="1" applyBorder="1" applyAlignment="1">
      <alignment vertical="top"/>
    </xf>
    <xf numFmtId="0" fontId="36" fillId="10" borderId="7" xfId="0" applyFont="1" applyFill="1" applyBorder="1" applyAlignment="1">
      <alignment vertical="top"/>
    </xf>
    <xf numFmtId="0" fontId="57" fillId="10" borderId="0" xfId="0" applyFont="1" applyFill="1" applyAlignment="1">
      <alignment horizontal="left" vertical="center" indent="5"/>
    </xf>
    <xf numFmtId="0" fontId="82" fillId="10" borderId="0" xfId="0" applyFont="1" applyFill="1" applyAlignment="1">
      <alignment vertical="top"/>
    </xf>
    <xf numFmtId="0" fontId="80" fillId="10" borderId="0" xfId="4" applyFont="1" applyFill="1"/>
    <xf numFmtId="0" fontId="32" fillId="10" borderId="0" xfId="2" applyNumberFormat="1" applyFont="1" applyFill="1" applyBorder="1" applyAlignment="1"/>
    <xf numFmtId="0" fontId="30" fillId="10" borderId="0" xfId="0" applyFont="1" applyFill="1" applyAlignment="1">
      <alignment horizontal="center" vertical="center"/>
    </xf>
    <xf numFmtId="0" fontId="30" fillId="10" borderId="0" xfId="0" applyFont="1" applyFill="1"/>
    <xf numFmtId="0" fontId="4" fillId="3" borderId="0" xfId="0" applyFont="1" applyFill="1" applyBorder="1" applyAlignment="1">
      <alignment vertical="top"/>
    </xf>
    <xf numFmtId="0" fontId="32" fillId="10" borderId="0" xfId="4" applyFont="1" applyFill="1"/>
    <xf numFmtId="0" fontId="2" fillId="2" borderId="0" xfId="0" applyFont="1" applyFill="1" applyBorder="1" applyAlignment="1"/>
    <xf numFmtId="0" fontId="2" fillId="0" borderId="8" xfId="0" applyFont="1" applyFill="1" applyBorder="1" applyAlignment="1">
      <alignment vertical="top"/>
    </xf>
    <xf numFmtId="0" fontId="1" fillId="10" borderId="0" xfId="0" applyFont="1" applyFill="1" applyAlignment="1"/>
    <xf numFmtId="0" fontId="83" fillId="12" borderId="0" xfId="13" applyFont="1" applyFill="1" applyBorder="1" applyAlignment="1">
      <alignment horizontal="left" vertical="center" indent="5"/>
    </xf>
    <xf numFmtId="0" fontId="83" fillId="12" borderId="0" xfId="13" applyFont="1" applyFill="1" applyBorder="1" applyAlignment="1">
      <alignment vertical="center"/>
    </xf>
    <xf numFmtId="0" fontId="80" fillId="12" borderId="0" xfId="4" applyFont="1" applyFill="1"/>
    <xf numFmtId="0" fontId="83" fillId="10" borderId="0" xfId="0" applyFont="1" applyFill="1" applyAlignment="1">
      <alignment vertical="center"/>
    </xf>
    <xf numFmtId="0" fontId="83" fillId="10" borderId="0" xfId="0" applyFont="1" applyFill="1" applyAlignment="1">
      <alignment horizontal="left" vertical="center" indent="5"/>
    </xf>
    <xf numFmtId="14" fontId="83" fillId="10" borderId="0" xfId="0" applyNumberFormat="1" applyFont="1" applyFill="1" applyAlignment="1">
      <alignment vertical="center"/>
    </xf>
    <xf numFmtId="14" fontId="83" fillId="10" borderId="0" xfId="0" applyNumberFormat="1" applyFont="1" applyFill="1" applyAlignment="1">
      <alignment horizontal="left" vertical="center" indent="5"/>
    </xf>
    <xf numFmtId="0" fontId="84" fillId="10" borderId="0" xfId="0" applyFont="1" applyFill="1" applyAlignment="1"/>
    <xf numFmtId="0" fontId="2" fillId="11" borderId="0" xfId="0" applyFont="1" applyFill="1" applyAlignment="1">
      <alignment vertical="center" wrapText="1"/>
    </xf>
    <xf numFmtId="0" fontId="2" fillId="11" borderId="0" xfId="0" applyFont="1" applyFill="1" applyAlignment="1">
      <alignment vertical="center"/>
    </xf>
    <xf numFmtId="4" fontId="60" fillId="10" borderId="0" xfId="4" applyNumberFormat="1" applyFont="1" applyFill="1"/>
    <xf numFmtId="168" fontId="88" fillId="10" borderId="0" xfId="4" applyNumberFormat="1" applyFont="1" applyFill="1"/>
    <xf numFmtId="167" fontId="23" fillId="10" borderId="0" xfId="4" applyNumberFormat="1" applyFont="1" applyFill="1"/>
    <xf numFmtId="0" fontId="77" fillId="10" borderId="0" xfId="4" applyFont="1" applyFill="1"/>
    <xf numFmtId="0" fontId="15" fillId="2" borderId="0" xfId="4" applyFont="1" applyFill="1" applyBorder="1" applyAlignment="1">
      <alignment vertical="top"/>
    </xf>
    <xf numFmtId="0" fontId="14" fillId="10" borderId="0" xfId="4" applyFill="1" applyAlignment="1">
      <alignment vertical="top"/>
    </xf>
    <xf numFmtId="0" fontId="14" fillId="0" borderId="0" xfId="4" applyAlignment="1">
      <alignment vertical="top"/>
    </xf>
    <xf numFmtId="0" fontId="37" fillId="10" borderId="0" xfId="4" applyFont="1" applyFill="1" applyAlignment="1">
      <alignment vertical="top" wrapText="1"/>
    </xf>
    <xf numFmtId="0" fontId="4" fillId="3" borderId="0" xfId="4" applyFont="1" applyFill="1" applyBorder="1" applyAlignment="1">
      <alignment horizontal="right" vertical="top"/>
    </xf>
    <xf numFmtId="0" fontId="2" fillId="2" borderId="7" xfId="4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Border="1" applyAlignment="1">
      <alignment vertical="top"/>
    </xf>
    <xf numFmtId="0" fontId="4" fillId="4" borderId="7" xfId="4" applyFont="1" applyFill="1" applyBorder="1" applyAlignment="1">
      <alignment vertical="top"/>
    </xf>
    <xf numFmtId="0" fontId="14" fillId="4" borderId="0" xfId="4" applyFill="1" applyAlignment="1">
      <alignment horizontal="right" vertical="top"/>
    </xf>
    <xf numFmtId="0" fontId="14" fillId="4" borderId="0" xfId="4" applyFill="1" applyBorder="1" applyAlignment="1">
      <alignment horizontal="right" vertical="top"/>
    </xf>
    <xf numFmtId="164" fontId="5" fillId="3" borderId="0" xfId="5" applyNumberFormat="1" applyFont="1" applyFill="1" applyBorder="1" applyAlignment="1">
      <alignment horizontal="right" vertical="top"/>
    </xf>
    <xf numFmtId="169" fontId="5" fillId="3" borderId="0" xfId="5" applyNumberFormat="1" applyFont="1" applyFill="1" applyBorder="1" applyAlignment="1">
      <alignment horizontal="right" vertical="top"/>
    </xf>
    <xf numFmtId="164" fontId="14" fillId="10" borderId="0" xfId="4" applyNumberFormat="1" applyFill="1" applyAlignment="1">
      <alignment vertical="top"/>
    </xf>
    <xf numFmtId="0" fontId="6" fillId="3" borderId="7" xfId="2" applyNumberFormat="1" applyFont="1" applyFill="1" applyBorder="1" applyAlignment="1">
      <alignment vertical="top"/>
    </xf>
    <xf numFmtId="0" fontId="4" fillId="3" borderId="4" xfId="2" applyNumberFormat="1" applyFont="1" applyFill="1" applyBorder="1" applyAlignment="1">
      <alignment vertical="top"/>
    </xf>
    <xf numFmtId="164" fontId="7" fillId="3" borderId="5" xfId="5" applyNumberFormat="1" applyFont="1" applyFill="1" applyBorder="1" applyAlignment="1">
      <alignment horizontal="right" vertical="top"/>
    </xf>
    <xf numFmtId="0" fontId="16" fillId="3" borderId="7" xfId="2" applyNumberFormat="1" applyFont="1" applyFill="1" applyBorder="1" applyAlignment="1">
      <alignment vertical="top"/>
    </xf>
    <xf numFmtId="164" fontId="17" fillId="3" borderId="0" xfId="2" applyNumberFormat="1" applyFont="1" applyFill="1" applyBorder="1" applyAlignment="1">
      <alignment horizontal="right" vertical="top"/>
    </xf>
    <xf numFmtId="0" fontId="4" fillId="4" borderId="1" xfId="2" applyNumberFormat="1" applyFont="1" applyFill="1" applyBorder="1" applyAlignment="1">
      <alignment vertical="top"/>
    </xf>
    <xf numFmtId="1" fontId="7" fillId="4" borderId="2" xfId="5" applyNumberFormat="1" applyFont="1" applyFill="1" applyBorder="1" applyAlignment="1">
      <alignment horizontal="right" vertical="top"/>
    </xf>
    <xf numFmtId="0" fontId="4" fillId="3" borderId="7" xfId="2" applyNumberFormat="1" applyFont="1" applyFill="1" applyBorder="1" applyAlignment="1">
      <alignment vertical="top"/>
    </xf>
    <xf numFmtId="164" fontId="7" fillId="3" borderId="0" xfId="5" applyNumberFormat="1" applyFont="1" applyFill="1" applyBorder="1" applyAlignment="1">
      <alignment horizontal="right" vertical="top"/>
    </xf>
    <xf numFmtId="164" fontId="2" fillId="2" borderId="5" xfId="5" applyNumberFormat="1" applyFont="1" applyFill="1" applyBorder="1" applyAlignment="1">
      <alignment horizontal="right" vertical="top"/>
    </xf>
    <xf numFmtId="0" fontId="16" fillId="3" borderId="5" xfId="4" applyFont="1" applyFill="1" applyBorder="1" applyAlignment="1">
      <alignment vertical="top"/>
    </xf>
    <xf numFmtId="10" fontId="16" fillId="3" borderId="5" xfId="6" applyNumberFormat="1" applyFont="1" applyFill="1" applyBorder="1" applyAlignment="1">
      <alignment vertical="top"/>
    </xf>
    <xf numFmtId="10" fontId="90" fillId="3" borderId="5" xfId="6" applyNumberFormat="1" applyFont="1" applyFill="1" applyBorder="1" applyAlignment="1">
      <alignment vertical="top"/>
    </xf>
    <xf numFmtId="0" fontId="4" fillId="10" borderId="2" xfId="2" applyFont="1" applyFill="1" applyBorder="1" applyAlignment="1">
      <alignment vertical="top" wrapText="1"/>
    </xf>
    <xf numFmtId="164" fontId="4" fillId="10" borderId="2" xfId="5" applyNumberFormat="1" applyFont="1" applyFill="1" applyBorder="1" applyAlignment="1">
      <alignment horizontal="right" vertical="top"/>
    </xf>
    <xf numFmtId="164" fontId="40" fillId="10" borderId="2" xfId="5" applyNumberFormat="1" applyFont="1" applyFill="1" applyBorder="1" applyAlignment="1">
      <alignment horizontal="right" vertical="top"/>
    </xf>
    <xf numFmtId="0" fontId="30" fillId="10" borderId="0" xfId="0" applyFont="1" applyFill="1" applyBorder="1" applyAlignment="1">
      <alignment vertical="top"/>
    </xf>
    <xf numFmtId="0" fontId="32" fillId="10" borderId="0" xfId="2" applyNumberFormat="1" applyFont="1" applyFill="1" applyBorder="1" applyAlignment="1">
      <alignment vertical="top"/>
    </xf>
    <xf numFmtId="0" fontId="23" fillId="10" borderId="0" xfId="4" applyFont="1" applyFill="1" applyAlignment="1">
      <alignment vertical="top"/>
    </xf>
    <xf numFmtId="10" fontId="14" fillId="10" borderId="0" xfId="4" applyNumberFormat="1" applyFill="1" applyAlignment="1">
      <alignment vertical="top"/>
    </xf>
    <xf numFmtId="0" fontId="60" fillId="10" borderId="0" xfId="4" applyFont="1" applyFill="1" applyAlignment="1">
      <alignment vertical="top"/>
    </xf>
    <xf numFmtId="0" fontId="78" fillId="10" borderId="0" xfId="4" applyFont="1" applyFill="1" applyAlignment="1">
      <alignment vertical="top"/>
    </xf>
    <xf numFmtId="0" fontId="79" fillId="10" borderId="0" xfId="9" applyFont="1" applyFill="1" applyAlignment="1">
      <alignment vertical="center"/>
    </xf>
    <xf numFmtId="3" fontId="36" fillId="0" borderId="108" xfId="0" applyNumberFormat="1" applyFont="1" applyBorder="1" applyAlignment="1">
      <alignment vertical="top"/>
    </xf>
    <xf numFmtId="0" fontId="44" fillId="10" borderId="0" xfId="0" applyFont="1" applyFill="1"/>
    <xf numFmtId="0" fontId="18" fillId="10" borderId="0" xfId="4" applyFont="1" applyFill="1" applyBorder="1" applyAlignment="1">
      <alignment vertical="top"/>
    </xf>
    <xf numFmtId="170" fontId="4" fillId="4" borderId="5" xfId="5" applyNumberFormat="1" applyFont="1" applyFill="1" applyBorder="1" applyAlignment="1">
      <alignment horizontal="right" vertical="top"/>
    </xf>
    <xf numFmtId="0" fontId="18" fillId="10" borderId="0" xfId="4" applyFont="1" applyFill="1" applyBorder="1" applyAlignment="1">
      <alignment horizontal="left" vertical="top" indent="1"/>
    </xf>
    <xf numFmtId="0" fontId="4" fillId="13" borderId="7" xfId="2" applyFont="1" applyFill="1" applyBorder="1" applyAlignment="1">
      <alignment vertical="top"/>
    </xf>
    <xf numFmtId="0" fontId="0" fillId="13" borderId="0" xfId="0" applyFill="1"/>
    <xf numFmtId="0" fontId="0" fillId="14" borderId="0" xfId="0" applyFill="1"/>
    <xf numFmtId="0" fontId="42" fillId="0" borderId="118" xfId="0" applyFont="1" applyBorder="1" applyAlignment="1">
      <alignment horizontal="center" vertical="top" wrapText="1"/>
    </xf>
    <xf numFmtId="0" fontId="92" fillId="10" borderId="0" xfId="0" applyFont="1" applyFill="1" applyAlignment="1">
      <alignment horizontal="right"/>
    </xf>
    <xf numFmtId="0" fontId="30" fillId="10" borderId="0" xfId="0" applyFont="1" applyFill="1" applyAlignment="1">
      <alignment horizontal="right" vertical="center"/>
    </xf>
    <xf numFmtId="0" fontId="24" fillId="10" borderId="0" xfId="9" applyFill="1"/>
    <xf numFmtId="0" fontId="30" fillId="10" borderId="0" xfId="0" applyFont="1" applyFill="1" applyAlignment="1">
      <alignment horizontal="center" vertical="top"/>
    </xf>
    <xf numFmtId="0" fontId="36" fillId="10" borderId="0" xfId="0" applyFont="1" applyFill="1"/>
    <xf numFmtId="0" fontId="89" fillId="10" borderId="0" xfId="0" applyFont="1" applyFill="1"/>
    <xf numFmtId="3" fontId="36" fillId="16" borderId="15" xfId="0" applyNumberFormat="1" applyFont="1" applyFill="1" applyBorder="1" applyAlignment="1">
      <alignment vertical="center"/>
    </xf>
    <xf numFmtId="3" fontId="36" fillId="17" borderId="15" xfId="0" applyNumberFormat="1" applyFont="1" applyFill="1" applyBorder="1" applyAlignment="1">
      <alignment vertical="center"/>
    </xf>
    <xf numFmtId="3" fontId="36" fillId="18" borderId="15" xfId="0" applyNumberFormat="1" applyFont="1" applyFill="1" applyBorder="1" applyAlignment="1">
      <alignment vertical="center"/>
    </xf>
    <xf numFmtId="0" fontId="30" fillId="10" borderId="2" xfId="0" applyFont="1" applyFill="1" applyBorder="1" applyAlignment="1">
      <alignment horizontal="center" vertical="center"/>
    </xf>
    <xf numFmtId="0" fontId="0" fillId="10" borderId="0" xfId="0" applyFill="1" applyBorder="1"/>
    <xf numFmtId="0" fontId="0" fillId="10" borderId="8" xfId="0" applyFill="1" applyBorder="1"/>
    <xf numFmtId="0" fontId="35" fillId="15" borderId="123" xfId="0" applyFont="1" applyFill="1" applyBorder="1" applyAlignment="1">
      <alignment horizontal="center"/>
    </xf>
    <xf numFmtId="0" fontId="72" fillId="15" borderId="123" xfId="0" applyFont="1" applyFill="1" applyBorder="1"/>
    <xf numFmtId="3" fontId="35" fillId="15" borderId="125" xfId="0" applyNumberFormat="1" applyFont="1" applyFill="1" applyBorder="1"/>
    <xf numFmtId="0" fontId="30" fillId="15" borderId="127" xfId="0" applyFont="1" applyFill="1" applyBorder="1" applyAlignment="1">
      <alignment horizontal="center"/>
    </xf>
    <xf numFmtId="0" fontId="30" fillId="15" borderId="122" xfId="0" applyFont="1" applyFill="1" applyBorder="1"/>
    <xf numFmtId="3" fontId="21" fillId="15" borderId="128" xfId="0" applyNumberFormat="1" applyFont="1" applyFill="1" applyBorder="1" applyAlignment="1">
      <alignment horizontal="center"/>
    </xf>
    <xf numFmtId="3" fontId="36" fillId="18" borderId="39" xfId="0" applyNumberFormat="1" applyFont="1" applyFill="1" applyBorder="1" applyAlignment="1">
      <alignment horizontal="right"/>
    </xf>
    <xf numFmtId="3" fontId="36" fillId="18" borderId="42" xfId="0" applyNumberFormat="1" applyFont="1" applyFill="1" applyBorder="1" applyAlignment="1">
      <alignment horizontal="right"/>
    </xf>
    <xf numFmtId="3" fontId="30" fillId="0" borderId="129" xfId="0" applyNumberFormat="1" applyFont="1" applyBorder="1"/>
    <xf numFmtId="10" fontId="30" fillId="0" borderId="93" xfId="0" applyNumberFormat="1" applyFont="1" applyBorder="1"/>
    <xf numFmtId="10" fontId="30" fillId="0" borderId="130" xfId="0" applyNumberFormat="1" applyFont="1" applyBorder="1"/>
    <xf numFmtId="0" fontId="42" fillId="0" borderId="131" xfId="0" applyFont="1" applyBorder="1" applyAlignment="1">
      <alignment horizontal="center" vertical="top" wrapText="1"/>
    </xf>
    <xf numFmtId="3" fontId="30" fillId="0" borderId="101" xfId="0" applyNumberFormat="1" applyFont="1" applyBorder="1"/>
    <xf numFmtId="3" fontId="30" fillId="0" borderId="98" xfId="0" applyNumberFormat="1" applyFont="1" applyBorder="1"/>
    <xf numFmtId="3" fontId="30" fillId="0" borderId="103" xfId="0" applyNumberFormat="1" applyFont="1" applyBorder="1" applyAlignment="1">
      <alignment vertical="top"/>
    </xf>
    <xf numFmtId="10" fontId="30" fillId="0" borderId="105" xfId="0" applyNumberFormat="1" applyFont="1" applyBorder="1"/>
    <xf numFmtId="0" fontId="63" fillId="3" borderId="15" xfId="0" applyFont="1" applyFill="1" applyBorder="1" applyAlignment="1">
      <alignment horizontal="right"/>
    </xf>
    <xf numFmtId="10" fontId="39" fillId="4" borderId="13" xfId="2" applyNumberFormat="1" applyFont="1" applyFill="1" applyBorder="1" applyAlignment="1">
      <alignment wrapText="1"/>
    </xf>
    <xf numFmtId="3" fontId="17" fillId="19" borderId="15" xfId="2" applyNumberFormat="1" applyFont="1" applyFill="1" applyBorder="1" applyAlignment="1">
      <alignment vertical="center"/>
    </xf>
    <xf numFmtId="172" fontId="6" fillId="6" borderId="19" xfId="7" applyNumberFormat="1" applyFont="1" applyFill="1" applyBorder="1"/>
    <xf numFmtId="3" fontId="6" fillId="6" borderId="141" xfId="7" applyNumberFormat="1" applyFont="1" applyFill="1" applyBorder="1"/>
    <xf numFmtId="9" fontId="6" fillId="3" borderId="141" xfId="7" applyNumberFormat="1" applyFont="1" applyFill="1" applyBorder="1"/>
    <xf numFmtId="3" fontId="6" fillId="7" borderId="141" xfId="7" applyNumberFormat="1" applyFont="1" applyFill="1" applyBorder="1"/>
    <xf numFmtId="4" fontId="7" fillId="5" borderId="10" xfId="0" applyNumberFormat="1" applyFont="1" applyFill="1" applyBorder="1" applyAlignment="1">
      <alignment vertical="top"/>
    </xf>
    <xf numFmtId="4" fontId="4" fillId="5" borderId="10" xfId="0" applyNumberFormat="1" applyFont="1" applyFill="1" applyBorder="1" applyAlignment="1">
      <alignment vertical="top"/>
    </xf>
    <xf numFmtId="3" fontId="41" fillId="4" borderId="11" xfId="0" applyNumberFormat="1" applyFont="1" applyFill="1" applyBorder="1" applyAlignment="1">
      <alignment vertical="top"/>
    </xf>
    <xf numFmtId="4" fontId="41" fillId="5" borderId="11" xfId="0" applyNumberFormat="1" applyFont="1" applyFill="1" applyBorder="1" applyAlignment="1">
      <alignment vertical="top"/>
    </xf>
    <xf numFmtId="10" fontId="93" fillId="10" borderId="0" xfId="0" applyNumberFormat="1" applyFont="1" applyFill="1" applyAlignment="1">
      <alignment vertical="top"/>
    </xf>
    <xf numFmtId="0" fontId="15" fillId="2" borderId="8" xfId="4" applyFont="1" applyFill="1" applyBorder="1" applyAlignment="1">
      <alignment vertical="top"/>
    </xf>
    <xf numFmtId="0" fontId="4" fillId="3" borderId="8" xfId="4" applyFont="1" applyFill="1" applyBorder="1" applyAlignment="1">
      <alignment vertical="top"/>
    </xf>
    <xf numFmtId="0" fontId="4" fillId="3" borderId="8" xfId="4" applyFont="1" applyFill="1" applyBorder="1" applyAlignment="1">
      <alignment horizontal="right" vertical="top"/>
    </xf>
    <xf numFmtId="0" fontId="0" fillId="2" borderId="8" xfId="0" applyFill="1" applyBorder="1" applyAlignment="1">
      <alignment vertical="top"/>
    </xf>
    <xf numFmtId="0" fontId="14" fillId="4" borderId="8" xfId="4" applyFill="1" applyBorder="1" applyAlignment="1">
      <alignment horizontal="right" vertical="top"/>
    </xf>
    <xf numFmtId="164" fontId="40" fillId="3" borderId="8" xfId="5" applyNumberFormat="1" applyFont="1" applyFill="1" applyBorder="1" applyAlignment="1">
      <alignment horizontal="right" vertical="top"/>
    </xf>
    <xf numFmtId="169" fontId="40" fillId="3" borderId="8" xfId="5" applyNumberFormat="1" applyFont="1" applyFill="1" applyBorder="1" applyAlignment="1">
      <alignment horizontal="right" vertical="top"/>
    </xf>
    <xf numFmtId="10" fontId="90" fillId="3" borderId="6" xfId="6" applyNumberFormat="1" applyFont="1" applyFill="1" applyBorder="1" applyAlignment="1">
      <alignment vertical="top"/>
    </xf>
    <xf numFmtId="0" fontId="0" fillId="10" borderId="0" xfId="0" applyFill="1" applyBorder="1" applyAlignment="1">
      <alignment horizontal="center" vertical="center" wrapText="1"/>
    </xf>
    <xf numFmtId="0" fontId="35" fillId="10" borderId="0" xfId="0" applyFont="1" applyFill="1" applyBorder="1"/>
    <xf numFmtId="0" fontId="14" fillId="10" borderId="0" xfId="4" applyFill="1" applyBorder="1"/>
    <xf numFmtId="0" fontId="14" fillId="10" borderId="0" xfId="4" quotePrefix="1" applyFill="1" applyBorder="1"/>
    <xf numFmtId="0" fontId="59" fillId="10" borderId="0" xfId="0" applyFont="1" applyFill="1" applyAlignment="1">
      <alignment vertical="top"/>
    </xf>
    <xf numFmtId="0" fontId="42" fillId="10" borderId="111" xfId="0" applyFont="1" applyFill="1" applyBorder="1" applyAlignment="1">
      <alignment horizontal="center" vertical="top" wrapText="1"/>
    </xf>
    <xf numFmtId="0" fontId="42" fillId="10" borderId="55" xfId="0" applyFont="1" applyFill="1" applyBorder="1" applyAlignment="1">
      <alignment horizontal="center" vertical="top" wrapText="1"/>
    </xf>
    <xf numFmtId="0" fontId="42" fillId="10" borderId="111" xfId="0" applyFont="1" applyFill="1" applyBorder="1" applyAlignment="1">
      <alignment horizontal="left" vertical="top" wrapText="1"/>
    </xf>
    <xf numFmtId="0" fontId="73" fillId="10" borderId="54" xfId="0" applyFont="1" applyFill="1" applyBorder="1" applyAlignment="1">
      <alignment vertical="top" wrapText="1"/>
    </xf>
    <xf numFmtId="3" fontId="30" fillId="10" borderId="111" xfId="0" applyNumberFormat="1" applyFont="1" applyFill="1" applyBorder="1"/>
    <xf numFmtId="0" fontId="66" fillId="10" borderId="55" xfId="0" applyFont="1" applyFill="1" applyBorder="1" applyAlignment="1">
      <alignment vertical="top" wrapText="1"/>
    </xf>
    <xf numFmtId="0" fontId="36" fillId="16" borderId="15" xfId="0" applyFont="1" applyFill="1" applyBorder="1" applyAlignment="1">
      <alignment horizontal="right" vertical="center"/>
    </xf>
    <xf numFmtId="0" fontId="36" fillId="17" borderId="15" xfId="0" applyFont="1" applyFill="1" applyBorder="1" applyAlignment="1">
      <alignment horizontal="right" vertical="center"/>
    </xf>
    <xf numFmtId="0" fontId="36" fillId="18" borderId="15" xfId="0" applyFont="1" applyFill="1" applyBorder="1" applyAlignment="1">
      <alignment horizontal="right" vertical="center"/>
    </xf>
    <xf numFmtId="0" fontId="42" fillId="0" borderId="119" xfId="0" applyFont="1" applyBorder="1" applyAlignment="1">
      <alignment horizontal="center" vertical="top" wrapText="1"/>
    </xf>
    <xf numFmtId="0" fontId="30" fillId="10" borderId="55" xfId="0" applyFont="1" applyFill="1" applyBorder="1" applyAlignment="1">
      <alignment vertical="top" wrapText="1"/>
    </xf>
    <xf numFmtId="0" fontId="30" fillId="10" borderId="8" xfId="0" applyFont="1" applyFill="1" applyBorder="1" applyAlignment="1">
      <alignment vertical="top" wrapText="1"/>
    </xf>
    <xf numFmtId="0" fontId="63" fillId="3" borderId="15" xfId="0" applyFont="1" applyFill="1" applyBorder="1" applyAlignment="1">
      <alignment horizontal="center"/>
    </xf>
    <xf numFmtId="0" fontId="12" fillId="3" borderId="1" xfId="0" applyFont="1" applyFill="1" applyBorder="1" applyAlignment="1">
      <alignment vertical="top"/>
    </xf>
    <xf numFmtId="164" fontId="12" fillId="3" borderId="2" xfId="1" applyNumberFormat="1" applyFont="1" applyFill="1" applyBorder="1" applyAlignment="1">
      <alignment vertical="top"/>
    </xf>
    <xf numFmtId="164" fontId="12" fillId="3" borderId="2" xfId="1" applyNumberFormat="1" applyFont="1" applyFill="1" applyBorder="1" applyAlignment="1">
      <alignment horizontal="center" vertical="top"/>
    </xf>
    <xf numFmtId="0" fontId="12" fillId="3" borderId="2" xfId="0" applyFont="1" applyFill="1" applyBorder="1" applyAlignment="1">
      <alignment vertical="top"/>
    </xf>
    <xf numFmtId="0" fontId="13" fillId="3" borderId="2" xfId="0" applyFont="1" applyFill="1" applyBorder="1" applyAlignment="1">
      <alignment vertical="top"/>
    </xf>
    <xf numFmtId="0" fontId="2" fillId="20" borderId="1" xfId="0" applyFont="1" applyFill="1" applyBorder="1" applyAlignment="1">
      <alignment vertical="top"/>
    </xf>
    <xf numFmtId="0" fontId="2" fillId="20" borderId="2" xfId="0" applyFont="1" applyFill="1" applyBorder="1" applyAlignment="1">
      <alignment vertical="top"/>
    </xf>
    <xf numFmtId="0" fontId="13" fillId="20" borderId="2" xfId="0" applyFont="1" applyFill="1" applyBorder="1" applyAlignment="1">
      <alignment vertical="top"/>
    </xf>
    <xf numFmtId="3" fontId="7" fillId="21" borderId="10" xfId="0" applyNumberFormat="1" applyFont="1" applyFill="1" applyBorder="1" applyAlignment="1">
      <alignment vertical="top"/>
    </xf>
    <xf numFmtId="3" fontId="4" fillId="21" borderId="10" xfId="0" applyNumberFormat="1" applyFont="1" applyFill="1" applyBorder="1" applyAlignment="1">
      <alignment vertical="top"/>
    </xf>
    <xf numFmtId="0" fontId="94" fillId="10" borderId="0" xfId="0" applyFont="1" applyFill="1" applyAlignment="1">
      <alignment vertical="top"/>
    </xf>
    <xf numFmtId="0" fontId="14" fillId="2" borderId="0" xfId="4" applyFill="1" applyAlignment="1">
      <alignment vertical="top"/>
    </xf>
    <xf numFmtId="3" fontId="91" fillId="16" borderId="146" xfId="0" applyNumberFormat="1" applyFont="1" applyFill="1" applyBorder="1" applyAlignment="1">
      <alignment vertical="center"/>
    </xf>
    <xf numFmtId="3" fontId="71" fillId="15" borderId="148" xfId="0" applyNumberFormat="1" applyFont="1" applyFill="1" applyBorder="1" applyAlignment="1">
      <alignment horizontal="center" vertical="top"/>
    </xf>
    <xf numFmtId="0" fontId="95" fillId="10" borderId="0" xfId="4" applyFont="1" applyFill="1" applyAlignment="1">
      <alignment vertical="top"/>
    </xf>
    <xf numFmtId="3" fontId="91" fillId="17" borderId="146" xfId="0" applyNumberFormat="1" applyFont="1" applyFill="1" applyBorder="1" applyAlignment="1">
      <alignment vertical="center"/>
    </xf>
    <xf numFmtId="3" fontId="91" fillId="18" borderId="146" xfId="0" applyNumberFormat="1" applyFont="1" applyFill="1" applyBorder="1" applyAlignment="1">
      <alignment vertical="center"/>
    </xf>
    <xf numFmtId="0" fontId="4" fillId="16" borderId="146" xfId="0" applyFont="1" applyFill="1" applyBorder="1" applyAlignment="1">
      <alignment horizontal="left" vertical="center"/>
    </xf>
    <xf numFmtId="0" fontId="16" fillId="10" borderId="0" xfId="4" applyFont="1" applyFill="1" applyAlignment="1">
      <alignment vertical="top"/>
    </xf>
    <xf numFmtId="0" fontId="4" fillId="17" borderId="146" xfId="0" applyFont="1" applyFill="1" applyBorder="1" applyAlignment="1">
      <alignment horizontal="left" vertical="center"/>
    </xf>
    <xf numFmtId="0" fontId="4" fillId="22" borderId="146" xfId="0" applyFont="1" applyFill="1" applyBorder="1" applyAlignment="1">
      <alignment horizontal="left" vertical="center"/>
    </xf>
    <xf numFmtId="0" fontId="4" fillId="18" borderId="146" xfId="0" applyFont="1" applyFill="1" applyBorder="1" applyAlignment="1">
      <alignment horizontal="left" vertical="center"/>
    </xf>
    <xf numFmtId="3" fontId="91" fillId="22" borderId="146" xfId="0" applyNumberFormat="1" applyFont="1" applyFill="1" applyBorder="1" applyAlignment="1">
      <alignment vertical="center"/>
    </xf>
    <xf numFmtId="10" fontId="97" fillId="12" borderId="134" xfId="2" applyNumberFormat="1" applyFont="1" applyFill="1" applyBorder="1" applyAlignment="1">
      <alignment vertical="top" wrapText="1"/>
    </xf>
    <xf numFmtId="10" fontId="98" fillId="16" borderId="147" xfId="0" applyNumberFormat="1" applyFont="1" applyFill="1" applyBorder="1" applyAlignment="1">
      <alignment vertical="center"/>
    </xf>
    <xf numFmtId="10" fontId="98" fillId="17" borderId="147" xfId="0" applyNumberFormat="1" applyFont="1" applyFill="1" applyBorder="1" applyAlignment="1">
      <alignment vertical="center"/>
    </xf>
    <xf numFmtId="10" fontId="98" fillId="18" borderId="147" xfId="0" applyNumberFormat="1" applyFont="1" applyFill="1" applyBorder="1" applyAlignment="1">
      <alignment vertical="center"/>
    </xf>
    <xf numFmtId="10" fontId="98" fillId="22" borderId="147" xfId="0" applyNumberFormat="1" applyFont="1" applyFill="1" applyBorder="1" applyAlignment="1">
      <alignment vertical="center"/>
    </xf>
    <xf numFmtId="0" fontId="30" fillId="10" borderId="0" xfId="0" applyFont="1" applyFill="1" applyAlignment="1">
      <alignment horizontal="left"/>
    </xf>
    <xf numFmtId="0" fontId="4" fillId="16" borderId="150" xfId="0" applyFont="1" applyFill="1" applyBorder="1" applyAlignment="1">
      <alignment horizontal="left" vertical="center"/>
    </xf>
    <xf numFmtId="0" fontId="4" fillId="16" borderId="151" xfId="0" applyFont="1" applyFill="1" applyBorder="1" applyAlignment="1">
      <alignment horizontal="left" vertical="center"/>
    </xf>
    <xf numFmtId="0" fontId="4" fillId="17" borderId="150" xfId="0" applyFont="1" applyFill="1" applyBorder="1" applyAlignment="1">
      <alignment horizontal="left" vertical="center"/>
    </xf>
    <xf numFmtId="0" fontId="4" fillId="17" borderId="151" xfId="0" applyFont="1" applyFill="1" applyBorder="1" applyAlignment="1">
      <alignment horizontal="left" vertical="center"/>
    </xf>
    <xf numFmtId="0" fontId="4" fillId="22" borderId="150" xfId="0" applyFont="1" applyFill="1" applyBorder="1" applyAlignment="1">
      <alignment horizontal="left" vertical="center"/>
    </xf>
    <xf numFmtId="0" fontId="4" fillId="22" borderId="151" xfId="0" applyFont="1" applyFill="1" applyBorder="1" applyAlignment="1">
      <alignment horizontal="left" vertical="center"/>
    </xf>
    <xf numFmtId="0" fontId="4" fillId="18" borderId="150" xfId="0" applyFont="1" applyFill="1" applyBorder="1" applyAlignment="1">
      <alignment horizontal="left" vertical="center"/>
    </xf>
    <xf numFmtId="0" fontId="4" fillId="18" borderId="151" xfId="0" applyFont="1" applyFill="1" applyBorder="1" applyAlignment="1">
      <alignment horizontal="left" vertical="center"/>
    </xf>
    <xf numFmtId="0" fontId="2" fillId="2" borderId="2" xfId="2" applyFont="1" applyFill="1" applyBorder="1" applyAlignment="1">
      <alignment vertical="top"/>
    </xf>
    <xf numFmtId="0" fontId="4" fillId="12" borderId="7" xfId="2" applyFont="1" applyFill="1" applyBorder="1" applyAlignment="1">
      <alignment vertical="top"/>
    </xf>
    <xf numFmtId="0" fontId="4" fillId="12" borderId="8" xfId="2" applyFont="1" applyFill="1" applyBorder="1" applyAlignment="1">
      <alignment vertical="top"/>
    </xf>
    <xf numFmtId="0" fontId="4" fillId="4" borderId="7" xfId="2" applyFont="1" applyFill="1" applyBorder="1" applyAlignment="1">
      <alignment vertical="top"/>
    </xf>
    <xf numFmtId="0" fontId="4" fillId="4" borderId="8" xfId="2" applyFont="1" applyFill="1" applyBorder="1" applyAlignment="1">
      <alignment vertical="top"/>
    </xf>
    <xf numFmtId="0" fontId="4" fillId="12" borderId="9" xfId="2" applyFont="1" applyFill="1" applyBorder="1" applyAlignment="1">
      <alignment vertical="top"/>
    </xf>
    <xf numFmtId="0" fontId="4" fillId="12" borderId="11" xfId="2" applyFont="1" applyFill="1" applyBorder="1" applyAlignment="1">
      <alignment vertical="top"/>
    </xf>
    <xf numFmtId="0" fontId="4" fillId="16" borderId="152" xfId="0" applyFont="1" applyFill="1" applyBorder="1" applyAlignment="1">
      <alignment horizontal="left" vertical="center"/>
    </xf>
    <xf numFmtId="0" fontId="4" fillId="17" borderId="152" xfId="0" applyFont="1" applyFill="1" applyBorder="1" applyAlignment="1">
      <alignment horizontal="left" vertical="center"/>
    </xf>
    <xf numFmtId="0" fontId="4" fillId="22" borderId="152" xfId="0" applyFont="1" applyFill="1" applyBorder="1" applyAlignment="1">
      <alignment horizontal="left" vertical="center"/>
    </xf>
    <xf numFmtId="0" fontId="4" fillId="18" borderId="152" xfId="0" applyFont="1" applyFill="1" applyBorder="1" applyAlignment="1">
      <alignment horizontal="left" vertical="center"/>
    </xf>
    <xf numFmtId="0" fontId="4" fillId="12" borderId="10" xfId="2" applyFont="1" applyFill="1" applyBorder="1" applyAlignment="1">
      <alignment vertical="top"/>
    </xf>
    <xf numFmtId="0" fontId="4" fillId="16" borderId="153" xfId="0" applyFont="1" applyFill="1" applyBorder="1" applyAlignment="1">
      <alignment horizontal="left" vertical="center"/>
    </xf>
    <xf numFmtId="0" fontId="4" fillId="16" borderId="154" xfId="0" applyFont="1" applyFill="1" applyBorder="1" applyAlignment="1">
      <alignment horizontal="left" vertical="center"/>
    </xf>
    <xf numFmtId="0" fontId="4" fillId="17" borderId="153" xfId="0" applyFont="1" applyFill="1" applyBorder="1" applyAlignment="1">
      <alignment horizontal="left" vertical="center"/>
    </xf>
    <xf numFmtId="0" fontId="4" fillId="17" borderId="154" xfId="0" applyFont="1" applyFill="1" applyBorder="1" applyAlignment="1">
      <alignment horizontal="left" vertical="center"/>
    </xf>
    <xf numFmtId="0" fontId="4" fillId="22" borderId="153" xfId="0" applyFont="1" applyFill="1" applyBorder="1" applyAlignment="1">
      <alignment horizontal="left" vertical="center"/>
    </xf>
    <xf numFmtId="0" fontId="4" fillId="22" borderId="154" xfId="0" applyFont="1" applyFill="1" applyBorder="1" applyAlignment="1">
      <alignment horizontal="left" vertical="center"/>
    </xf>
    <xf numFmtId="0" fontId="4" fillId="18" borderId="153" xfId="0" applyFont="1" applyFill="1" applyBorder="1" applyAlignment="1">
      <alignment horizontal="left" vertical="center"/>
    </xf>
    <xf numFmtId="0" fontId="4" fillId="18" borderId="154" xfId="0" applyFont="1" applyFill="1" applyBorder="1" applyAlignment="1">
      <alignment horizontal="left" vertical="center"/>
    </xf>
    <xf numFmtId="0" fontId="96" fillId="2" borderId="131" xfId="4" applyFont="1" applyFill="1" applyBorder="1" applyAlignment="1">
      <alignment vertical="top"/>
    </xf>
    <xf numFmtId="0" fontId="99" fillId="10" borderId="0" xfId="4" applyFont="1" applyFill="1" applyAlignment="1">
      <alignment vertical="top"/>
    </xf>
    <xf numFmtId="0" fontId="24" fillId="10" borderId="0" xfId="9" applyFill="1" applyAlignment="1">
      <alignment vertical="top"/>
    </xf>
    <xf numFmtId="3" fontId="12" fillId="10" borderId="0" xfId="0" applyNumberFormat="1" applyFont="1" applyFill="1" applyAlignment="1">
      <alignment vertical="top"/>
    </xf>
    <xf numFmtId="9" fontId="0" fillId="10" borderId="0" xfId="0" applyNumberFormat="1" applyFill="1"/>
    <xf numFmtId="173" fontId="60" fillId="10" borderId="0" xfId="4" applyNumberFormat="1" applyFont="1" applyFill="1"/>
    <xf numFmtId="0" fontId="60" fillId="10" borderId="0" xfId="4" applyFont="1" applyFill="1" applyAlignment="1">
      <alignment horizontal="right"/>
    </xf>
    <xf numFmtId="10" fontId="60" fillId="10" borderId="0" xfId="4" applyNumberFormat="1" applyFont="1" applyFill="1"/>
    <xf numFmtId="3" fontId="60" fillId="10" borderId="0" xfId="4" applyNumberFormat="1" applyFont="1" applyFill="1"/>
    <xf numFmtId="10" fontId="80" fillId="10" borderId="0" xfId="4" applyNumberFormat="1" applyFont="1" applyFill="1"/>
    <xf numFmtId="10" fontId="14" fillId="10" borderId="0" xfId="4" applyNumberFormat="1" applyFill="1"/>
    <xf numFmtId="0" fontId="4" fillId="3" borderId="7" xfId="0" applyFont="1" applyFill="1" applyBorder="1" applyAlignment="1">
      <alignment horizontal="left" vertical="top"/>
    </xf>
    <xf numFmtId="0" fontId="11" fillId="2" borderId="4" xfId="4" applyFont="1" applyFill="1" applyBorder="1" applyAlignment="1"/>
    <xf numFmtId="0" fontId="2" fillId="2" borderId="4" xfId="4" applyFont="1" applyFill="1" applyBorder="1" applyAlignment="1">
      <alignment horizontal="right"/>
    </xf>
    <xf numFmtId="0" fontId="2" fillId="2" borderId="5" xfId="4" applyFont="1" applyFill="1" applyBorder="1" applyAlignment="1">
      <alignment horizontal="right"/>
    </xf>
    <xf numFmtId="0" fontId="4" fillId="0" borderId="7" xfId="4" applyFont="1" applyFill="1" applyBorder="1" applyAlignment="1">
      <alignment vertical="top"/>
    </xf>
    <xf numFmtId="0" fontId="4" fillId="8" borderId="7" xfId="4" applyFont="1" applyFill="1" applyBorder="1" applyAlignment="1">
      <alignment vertical="top"/>
    </xf>
    <xf numFmtId="49" fontId="5" fillId="3" borderId="7" xfId="5" applyNumberFormat="1" applyFont="1" applyFill="1" applyBorder="1" applyAlignment="1">
      <alignment horizontal="left"/>
    </xf>
    <xf numFmtId="3" fontId="6" fillId="3" borderId="0" xfId="0" applyNumberFormat="1" applyFont="1" applyFill="1" applyBorder="1" applyAlignment="1">
      <alignment horizontal="right"/>
    </xf>
    <xf numFmtId="0" fontId="11" fillId="2" borderId="5" xfId="4" applyFont="1" applyFill="1" applyBorder="1" applyAlignment="1"/>
    <xf numFmtId="0" fontId="11" fillId="2" borderId="6" xfId="4" applyFont="1" applyFill="1" applyBorder="1" applyAlignment="1"/>
    <xf numFmtId="164" fontId="14" fillId="10" borderId="0" xfId="4" applyNumberFormat="1" applyFill="1"/>
    <xf numFmtId="0" fontId="4" fillId="3" borderId="7" xfId="0" applyFont="1" applyFill="1" applyBorder="1" applyAlignment="1">
      <alignment horizontal="left" vertical="top"/>
    </xf>
    <xf numFmtId="0" fontId="4" fillId="4" borderId="14" xfId="7" applyFont="1" applyFill="1" applyBorder="1"/>
    <xf numFmtId="0" fontId="4" fillId="4" borderId="16" xfId="7" applyFont="1" applyFill="1" applyBorder="1" applyAlignment="1">
      <alignment horizontal="center"/>
    </xf>
    <xf numFmtId="0" fontId="4" fillId="4" borderId="17" xfId="7" applyFont="1" applyFill="1" applyBorder="1" applyAlignment="1">
      <alignment horizontal="center"/>
    </xf>
    <xf numFmtId="164" fontId="39" fillId="3" borderId="0" xfId="2" applyNumberFormat="1" applyFont="1" applyFill="1" applyBorder="1" applyAlignment="1">
      <alignment horizontal="right" vertical="top"/>
    </xf>
    <xf numFmtId="10" fontId="7" fillId="4" borderId="5" xfId="5" applyNumberFormat="1" applyFont="1" applyFill="1" applyBorder="1" applyAlignment="1">
      <alignment horizontal="right" vertical="top"/>
    </xf>
    <xf numFmtId="0" fontId="14" fillId="2" borderId="10" xfId="4" applyFill="1" applyBorder="1" applyAlignment="1">
      <alignment vertical="top"/>
    </xf>
    <xf numFmtId="0" fontId="30" fillId="10" borderId="0" xfId="0" applyFont="1" applyFill="1" applyAlignment="1">
      <alignment horizontal="left" vertical="center"/>
    </xf>
    <xf numFmtId="0" fontId="13" fillId="10" borderId="0" xfId="0" applyFont="1" applyFill="1" applyAlignment="1">
      <alignment vertical="top"/>
    </xf>
    <xf numFmtId="170" fontId="41" fillId="4" borderId="6" xfId="5" applyNumberFormat="1" applyFont="1" applyFill="1" applyBorder="1" applyAlignment="1">
      <alignment horizontal="right" vertical="top"/>
    </xf>
    <xf numFmtId="10" fontId="57" fillId="10" borderId="0" xfId="0" applyNumberFormat="1" applyFont="1" applyFill="1" applyAlignment="1">
      <alignment vertical="top"/>
    </xf>
    <xf numFmtId="9" fontId="101" fillId="10" borderId="0" xfId="0" applyNumberFormat="1" applyFont="1" applyFill="1" applyAlignment="1">
      <alignment vertical="top"/>
    </xf>
    <xf numFmtId="0" fontId="100" fillId="10" borderId="0" xfId="0" applyFont="1" applyFill="1" applyAlignment="1">
      <alignment vertical="top"/>
    </xf>
    <xf numFmtId="10" fontId="102" fillId="10" borderId="0" xfId="0" applyNumberFormat="1" applyFont="1" applyFill="1" applyAlignment="1">
      <alignment vertical="top"/>
    </xf>
    <xf numFmtId="3" fontId="40" fillId="3" borderId="0" xfId="1" applyNumberFormat="1" applyFont="1" applyFill="1" applyBorder="1" applyAlignment="1">
      <alignment horizontal="right" vertical="top"/>
    </xf>
    <xf numFmtId="10" fontId="12" fillId="10" borderId="0" xfId="0" applyNumberFormat="1" applyFont="1" applyFill="1" applyAlignment="1">
      <alignment vertical="top"/>
    </xf>
    <xf numFmtId="174" fontId="12" fillId="10" borderId="0" xfId="0" applyNumberFormat="1" applyFont="1" applyFill="1" applyAlignment="1">
      <alignment vertical="top"/>
    </xf>
    <xf numFmtId="0" fontId="102" fillId="10" borderId="0" xfId="0" applyFont="1" applyFill="1" applyAlignment="1">
      <alignment vertical="top"/>
    </xf>
    <xf numFmtId="10" fontId="97" fillId="12" borderId="102" xfId="2" applyNumberFormat="1" applyFont="1" applyFill="1" applyBorder="1" applyAlignment="1">
      <alignment vertical="top" wrapText="1"/>
    </xf>
    <xf numFmtId="3" fontId="17" fillId="4" borderId="131" xfId="2" applyNumberFormat="1" applyFont="1" applyFill="1" applyBorder="1" applyAlignment="1">
      <alignment vertical="top" wrapText="1"/>
    </xf>
    <xf numFmtId="10" fontId="97" fillId="12" borderId="149" xfId="2" applyNumberFormat="1" applyFont="1" applyFill="1" applyBorder="1" applyAlignment="1">
      <alignment vertical="top" wrapText="1"/>
    </xf>
    <xf numFmtId="0" fontId="96" fillId="2" borderId="102" xfId="2" applyFont="1" applyFill="1" applyBorder="1" applyAlignment="1">
      <alignment vertical="top" wrapText="1"/>
    </xf>
    <xf numFmtId="0" fontId="4" fillId="4" borderId="1" xfId="2" applyFont="1" applyFill="1" applyBorder="1" applyAlignment="1">
      <alignment vertical="top"/>
    </xf>
    <xf numFmtId="0" fontId="4" fillId="4" borderId="2" xfId="2" applyFont="1" applyFill="1" applyBorder="1" applyAlignment="1">
      <alignment vertical="top"/>
    </xf>
    <xf numFmtId="0" fontId="4" fillId="4" borderId="3" xfId="2" applyFont="1" applyFill="1" applyBorder="1" applyAlignment="1">
      <alignment vertical="top"/>
    </xf>
    <xf numFmtId="165" fontId="17" fillId="4" borderId="131" xfId="1" applyNumberFormat="1" applyFont="1" applyFill="1" applyBorder="1" applyAlignment="1">
      <alignment vertical="top"/>
    </xf>
    <xf numFmtId="10" fontId="104" fillId="10" borderId="0" xfId="0" applyNumberFormat="1" applyFont="1" applyFill="1" applyAlignment="1">
      <alignment vertical="top"/>
    </xf>
    <xf numFmtId="175" fontId="57" fillId="10" borderId="0" xfId="0" applyNumberFormat="1" applyFont="1" applyFill="1" applyAlignment="1">
      <alignment vertical="top"/>
    </xf>
    <xf numFmtId="0" fontId="2" fillId="2" borderId="12" xfId="0" applyFont="1" applyFill="1" applyBorder="1" applyAlignment="1">
      <alignment horizontal="right"/>
    </xf>
    <xf numFmtId="0" fontId="2" fillId="2" borderId="159" xfId="0" applyFont="1" applyFill="1" applyBorder="1" applyAlignment="1">
      <alignment horizontal="right"/>
    </xf>
    <xf numFmtId="0" fontId="0" fillId="2" borderId="0" xfId="0" applyFill="1" applyBorder="1"/>
    <xf numFmtId="0" fontId="28" fillId="2" borderId="0" xfId="9" applyFont="1" applyFill="1" applyBorder="1" applyAlignment="1">
      <alignment vertical="center"/>
    </xf>
    <xf numFmtId="0" fontId="105" fillId="2" borderId="0" xfId="9" applyFont="1" applyFill="1" applyBorder="1" applyAlignment="1"/>
    <xf numFmtId="0" fontId="87" fillId="2" borderId="0" xfId="9" applyFont="1" applyFill="1" applyBorder="1" applyAlignment="1"/>
    <xf numFmtId="0" fontId="33" fillId="2" borderId="0" xfId="0" applyFont="1" applyFill="1" applyBorder="1"/>
    <xf numFmtId="0" fontId="2" fillId="11" borderId="0" xfId="0" applyFont="1" applyFill="1" applyBorder="1" applyAlignment="1">
      <alignment vertical="center" wrapText="1"/>
    </xf>
    <xf numFmtId="3" fontId="55" fillId="11" borderId="0" xfId="0" applyNumberFormat="1" applyFont="1" applyFill="1" applyBorder="1" applyAlignment="1">
      <alignment vertical="center" wrapText="1"/>
    </xf>
    <xf numFmtId="10" fontId="55" fillId="11" borderId="0" xfId="0" applyNumberFormat="1" applyFont="1" applyFill="1" applyBorder="1" applyAlignment="1">
      <alignment vertical="center" wrapText="1"/>
    </xf>
    <xf numFmtId="3" fontId="40" fillId="3" borderId="0" xfId="0" applyNumberFormat="1" applyFont="1" applyFill="1" applyBorder="1" applyAlignment="1">
      <alignment vertical="top"/>
    </xf>
    <xf numFmtId="3" fontId="40" fillId="3" borderId="8" xfId="0" applyNumberFormat="1" applyFont="1" applyFill="1" applyBorder="1" applyAlignment="1">
      <alignment vertical="top"/>
    </xf>
    <xf numFmtId="3" fontId="40" fillId="3" borderId="8" xfId="1" applyNumberFormat="1" applyFont="1" applyFill="1" applyBorder="1" applyAlignment="1">
      <alignment horizontal="right" vertical="top"/>
    </xf>
    <xf numFmtId="3" fontId="41" fillId="4" borderId="10" xfId="0" applyNumberFormat="1" applyFont="1" applyFill="1" applyBorder="1" applyAlignment="1">
      <alignment vertical="top"/>
    </xf>
    <xf numFmtId="3" fontId="17" fillId="19" borderId="15" xfId="2" applyNumberFormat="1" applyFont="1" applyFill="1" applyBorder="1" applyAlignment="1">
      <alignment horizontal="center" vertical="center"/>
    </xf>
    <xf numFmtId="1" fontId="39" fillId="4" borderId="13" xfId="2" applyNumberFormat="1" applyFont="1" applyFill="1" applyBorder="1" applyAlignment="1">
      <alignment horizontal="right" wrapText="1"/>
    </xf>
    <xf numFmtId="0" fontId="4" fillId="4" borderId="5" xfId="2" applyFont="1" applyFill="1" applyBorder="1" applyAlignment="1">
      <alignment vertical="top" wrapText="1"/>
    </xf>
    <xf numFmtId="0" fontId="4" fillId="7" borderId="160" xfId="7" applyFont="1" applyFill="1" applyBorder="1" applyAlignment="1">
      <alignment horizontal="left" wrapText="1"/>
    </xf>
    <xf numFmtId="0" fontId="4" fillId="7" borderId="161" xfId="7" applyFont="1" applyFill="1" applyBorder="1" applyAlignment="1">
      <alignment horizontal="left" wrapText="1"/>
    </xf>
    <xf numFmtId="0" fontId="106" fillId="10" borderId="2" xfId="7" applyFont="1" applyFill="1" applyBorder="1" applyAlignment="1">
      <alignment wrapText="1"/>
    </xf>
    <xf numFmtId="0" fontId="106" fillId="10" borderId="0" xfId="7" applyFont="1" applyFill="1"/>
    <xf numFmtId="0" fontId="0" fillId="3" borderId="0" xfId="0" applyFill="1"/>
    <xf numFmtId="0" fontId="50" fillId="11" borderId="29" xfId="0" applyFont="1" applyFill="1" applyBorder="1" applyAlignment="1">
      <alignment vertical="top" wrapText="1"/>
    </xf>
    <xf numFmtId="0" fontId="50" fillId="11" borderId="30" xfId="0" applyFont="1" applyFill="1" applyBorder="1" applyAlignment="1">
      <alignment vertical="top" wrapText="1"/>
    </xf>
    <xf numFmtId="0" fontId="53" fillId="11" borderId="31" xfId="0" applyFont="1" applyFill="1" applyBorder="1" applyAlignment="1">
      <alignment vertical="top" wrapText="1"/>
    </xf>
    <xf numFmtId="0" fontId="65" fillId="0" borderId="29" xfId="0" applyFont="1" applyBorder="1"/>
    <xf numFmtId="0" fontId="59" fillId="0" borderId="29" xfId="0" applyFont="1" applyBorder="1"/>
    <xf numFmtId="3" fontId="65" fillId="0" borderId="29" xfId="0" applyNumberFormat="1" applyFont="1" applyBorder="1"/>
    <xf numFmtId="3" fontId="65" fillId="0" borderId="30" xfId="0" applyNumberFormat="1" applyFont="1" applyBorder="1"/>
    <xf numFmtId="3" fontId="65" fillId="0" borderId="31" xfId="0" applyNumberFormat="1" applyFont="1" applyBorder="1"/>
    <xf numFmtId="0" fontId="2" fillId="11" borderId="163" xfId="0" applyFont="1" applyFill="1" applyBorder="1"/>
    <xf numFmtId="3" fontId="2" fillId="11" borderId="162" xfId="0" applyNumberFormat="1" applyFont="1" applyFill="1" applyBorder="1"/>
    <xf numFmtId="3" fontId="2" fillId="11" borderId="164" xfId="0" applyNumberFormat="1" applyFont="1" applyFill="1" applyBorder="1"/>
    <xf numFmtId="3" fontId="55" fillId="11" borderId="164" xfId="0" applyNumberFormat="1" applyFont="1" applyFill="1" applyBorder="1"/>
    <xf numFmtId="3" fontId="2" fillId="11" borderId="165" xfId="0" applyNumberFormat="1" applyFont="1" applyFill="1" applyBorder="1"/>
    <xf numFmtId="0" fontId="65" fillId="0" borderId="30" xfId="0" applyFont="1" applyBorder="1"/>
    <xf numFmtId="0" fontId="65" fillId="0" borderId="166" xfId="0" applyFont="1" applyBorder="1"/>
    <xf numFmtId="0" fontId="65" fillId="0" borderId="30" xfId="0" applyFont="1" applyBorder="1" applyAlignment="1">
      <alignment horizontal="left"/>
    </xf>
    <xf numFmtId="0" fontId="2" fillId="11" borderId="164" xfId="0" applyFont="1" applyFill="1" applyBorder="1"/>
    <xf numFmtId="4" fontId="3" fillId="0" borderId="34" xfId="0" applyNumberFormat="1" applyFont="1" applyFill="1" applyBorder="1" applyAlignment="1">
      <alignment horizontal="right" indent="1"/>
    </xf>
    <xf numFmtId="4" fontId="3" fillId="0" borderId="32" xfId="0" applyNumberFormat="1" applyFont="1" applyFill="1" applyBorder="1" applyAlignment="1">
      <alignment horizontal="right" indent="1"/>
    </xf>
    <xf numFmtId="4" fontId="93" fillId="0" borderId="32" xfId="0" applyNumberFormat="1" applyFont="1" applyFill="1" applyBorder="1" applyAlignment="1">
      <alignment horizontal="right" indent="1"/>
    </xf>
    <xf numFmtId="4" fontId="3" fillId="0" borderId="138" xfId="0" applyNumberFormat="1" applyFont="1" applyFill="1" applyBorder="1" applyAlignment="1">
      <alignment horizontal="right" indent="1"/>
    </xf>
    <xf numFmtId="4" fontId="93" fillId="0" borderId="139" xfId="0" applyNumberFormat="1" applyFont="1" applyFill="1" applyBorder="1" applyAlignment="1">
      <alignment horizontal="right" indent="1"/>
    </xf>
    <xf numFmtId="4" fontId="3" fillId="0" borderId="140" xfId="0" applyNumberFormat="1" applyFont="1" applyFill="1" applyBorder="1" applyAlignment="1">
      <alignment horizontal="right" indent="1"/>
    </xf>
    <xf numFmtId="4" fontId="93" fillId="0" borderId="33" xfId="0" applyNumberFormat="1" applyFont="1" applyFill="1" applyBorder="1" applyAlignment="1">
      <alignment horizontal="right" indent="1"/>
    </xf>
    <xf numFmtId="4" fontId="3" fillId="0" borderId="155" xfId="0" applyNumberFormat="1" applyFont="1" applyFill="1" applyBorder="1" applyAlignment="1">
      <alignment horizontal="right" indent="1"/>
    </xf>
    <xf numFmtId="4" fontId="93" fillId="0" borderId="155" xfId="0" applyNumberFormat="1" applyFont="1" applyFill="1" applyBorder="1" applyAlignment="1">
      <alignment horizontal="right" indent="1"/>
    </xf>
    <xf numFmtId="4" fontId="3" fillId="0" borderId="0" xfId="0" applyNumberFormat="1" applyFont="1" applyFill="1" applyBorder="1" applyAlignment="1">
      <alignment horizontal="right" indent="1"/>
    </xf>
    <xf numFmtId="4" fontId="93" fillId="0" borderId="0" xfId="0" applyNumberFormat="1" applyFont="1" applyFill="1" applyBorder="1" applyAlignment="1">
      <alignment horizontal="right" indent="1"/>
    </xf>
    <xf numFmtId="4" fontId="3" fillId="0" borderId="135" xfId="0" applyNumberFormat="1" applyFont="1" applyFill="1" applyBorder="1" applyAlignment="1">
      <alignment horizontal="right" indent="1"/>
    </xf>
    <xf numFmtId="4" fontId="3" fillId="0" borderId="136" xfId="0" applyNumberFormat="1" applyFont="1" applyFill="1" applyBorder="1" applyAlignment="1">
      <alignment horizontal="right" indent="1"/>
    </xf>
    <xf numFmtId="4" fontId="3" fillId="0" borderId="137" xfId="0" applyNumberFormat="1" applyFont="1" applyFill="1" applyBorder="1" applyAlignment="1">
      <alignment horizontal="right" indent="1"/>
    </xf>
    <xf numFmtId="0" fontId="11" fillId="2" borderId="0" xfId="0" applyFont="1" applyFill="1" applyAlignment="1">
      <alignment vertical="top"/>
    </xf>
    <xf numFmtId="0" fontId="63" fillId="3" borderId="4" xfId="0" applyFont="1" applyFill="1" applyBorder="1"/>
    <xf numFmtId="0" fontId="63" fillId="3" borderId="5" xfId="0" applyFont="1" applyFill="1" applyBorder="1"/>
    <xf numFmtId="0" fontId="63" fillId="0" borderId="15" xfId="0" applyFont="1" applyBorder="1" applyAlignment="1">
      <alignment horizontal="center" vertical="center"/>
    </xf>
    <xf numFmtId="0" fontId="26" fillId="10" borderId="0" xfId="0" applyFont="1" applyFill="1" applyAlignment="1">
      <alignment horizontal="left" vertical="top"/>
    </xf>
    <xf numFmtId="0" fontId="70" fillId="10" borderId="0" xfId="0" applyFont="1" applyFill="1" applyAlignment="1">
      <alignment horizontal="center" vertical="center"/>
    </xf>
    <xf numFmtId="0" fontId="30" fillId="0" borderId="35" xfId="0" applyFont="1" applyBorder="1" applyAlignment="1">
      <alignment vertical="top"/>
    </xf>
    <xf numFmtId="0" fontId="30" fillId="0" borderId="36" xfId="0" applyFont="1" applyBorder="1" applyAlignment="1">
      <alignment vertical="top"/>
    </xf>
    <xf numFmtId="0" fontId="30" fillId="0" borderId="117" xfId="0" applyFont="1" applyBorder="1" applyAlignment="1">
      <alignment vertical="top"/>
    </xf>
    <xf numFmtId="0" fontId="42" fillId="0" borderId="1" xfId="0" applyFont="1" applyBorder="1" applyAlignment="1">
      <alignment horizontal="center" vertical="top" wrapText="1"/>
    </xf>
    <xf numFmtId="0" fontId="42" fillId="0" borderId="2" xfId="0" applyFont="1" applyBorder="1" applyAlignment="1">
      <alignment horizontal="center" vertical="top" wrapText="1"/>
    </xf>
    <xf numFmtId="0" fontId="64" fillId="0" borderId="38" xfId="0" applyFont="1" applyBorder="1" applyAlignment="1">
      <alignment vertical="top"/>
    </xf>
    <xf numFmtId="0" fontId="59" fillId="0" borderId="39" xfId="0" applyFont="1" applyBorder="1" applyAlignment="1">
      <alignment vertical="top" wrapText="1"/>
    </xf>
    <xf numFmtId="3" fontId="35" fillId="18" borderId="79" xfId="0" applyNumberFormat="1" applyFont="1" applyFill="1" applyBorder="1"/>
    <xf numFmtId="0" fontId="0" fillId="15" borderId="120" xfId="0" applyFill="1" applyBorder="1" applyAlignment="1">
      <alignment horizontal="center"/>
    </xf>
    <xf numFmtId="3" fontId="0" fillId="0" borderId="99" xfId="0" applyNumberFormat="1" applyBorder="1" applyAlignment="1">
      <alignment vertical="top"/>
    </xf>
    <xf numFmtId="3" fontId="0" fillId="10" borderId="54" xfId="0" applyNumberFormat="1" applyFill="1" applyBorder="1"/>
    <xf numFmtId="3" fontId="0" fillId="0" borderId="99" xfId="0" applyNumberFormat="1" applyBorder="1"/>
    <xf numFmtId="0" fontId="64" fillId="0" borderId="41" xfId="0" applyFont="1" applyBorder="1" applyAlignment="1">
      <alignment vertical="top"/>
    </xf>
    <xf numFmtId="0" fontId="59" fillId="0" borderId="42" xfId="0" applyFont="1" applyBorder="1" applyAlignment="1">
      <alignment vertical="top" wrapText="1"/>
    </xf>
    <xf numFmtId="0" fontId="59" fillId="10" borderId="0" xfId="0" applyFont="1" applyFill="1" applyAlignment="1">
      <alignment vertical="top" wrapText="1"/>
    </xf>
    <xf numFmtId="3" fontId="35" fillId="18" borderId="58" xfId="0" applyNumberFormat="1" applyFont="1" applyFill="1" applyBorder="1"/>
    <xf numFmtId="0" fontId="0" fillId="15" borderId="121" xfId="0" applyFill="1" applyBorder="1" applyAlignment="1">
      <alignment horizontal="center"/>
    </xf>
    <xf numFmtId="3" fontId="0" fillId="0" borderId="95" xfId="0" applyNumberFormat="1" applyBorder="1" applyAlignment="1">
      <alignment vertical="top"/>
    </xf>
    <xf numFmtId="3" fontId="0" fillId="0" borderId="95" xfId="0" applyNumberFormat="1" applyBorder="1"/>
    <xf numFmtId="0" fontId="0" fillId="15" borderId="122" xfId="0" applyFill="1" applyBorder="1" applyAlignment="1">
      <alignment horizontal="center"/>
    </xf>
    <xf numFmtId="3" fontId="0" fillId="0" borderId="97" xfId="0" applyNumberFormat="1" applyBorder="1" applyAlignment="1">
      <alignment vertical="top"/>
    </xf>
    <xf numFmtId="3" fontId="0" fillId="0" borderId="132" xfId="0" applyNumberFormat="1" applyBorder="1"/>
    <xf numFmtId="0" fontId="64" fillId="0" borderId="43" xfId="0" applyFont="1" applyBorder="1" applyAlignment="1">
      <alignment vertical="top"/>
    </xf>
    <xf numFmtId="0" fontId="48" fillId="0" borderId="14" xfId="8" applyFont="1" applyBorder="1" applyAlignment="1">
      <alignment vertical="top"/>
    </xf>
    <xf numFmtId="0" fontId="48" fillId="10" borderId="0" xfId="8" applyFont="1" applyFill="1" applyAlignment="1">
      <alignment vertical="top"/>
    </xf>
    <xf numFmtId="3" fontId="0" fillId="15" borderId="61" xfId="0" applyNumberFormat="1" applyFill="1" applyBorder="1"/>
    <xf numFmtId="3" fontId="0" fillId="0" borderId="96" xfId="0" applyNumberFormat="1" applyBorder="1" applyAlignment="1">
      <alignment vertical="top"/>
    </xf>
    <xf numFmtId="3" fontId="0" fillId="10" borderId="16" xfId="0" applyNumberFormat="1" applyFill="1" applyBorder="1"/>
    <xf numFmtId="3" fontId="0" fillId="10" borderId="145" xfId="0" applyNumberFormat="1" applyFill="1" applyBorder="1"/>
    <xf numFmtId="3" fontId="0" fillId="0" borderId="96" xfId="0" applyNumberFormat="1" applyBorder="1"/>
    <xf numFmtId="0" fontId="3" fillId="0" borderId="42" xfId="8" applyFont="1" applyBorder="1" applyAlignment="1">
      <alignment vertical="top"/>
    </xf>
    <xf numFmtId="0" fontId="3" fillId="10" borderId="0" xfId="8" applyFont="1" applyFill="1" applyAlignment="1">
      <alignment vertical="top"/>
    </xf>
    <xf numFmtId="3" fontId="0" fillId="17" borderId="63" xfId="0" applyNumberFormat="1" applyFill="1" applyBorder="1"/>
    <xf numFmtId="0" fontId="0" fillId="15" borderId="124" xfId="0" applyFill="1" applyBorder="1"/>
    <xf numFmtId="3" fontId="0" fillId="0" borderId="94" xfId="0" applyNumberFormat="1" applyBorder="1" applyAlignment="1">
      <alignment vertical="top"/>
    </xf>
    <xf numFmtId="3" fontId="0" fillId="10" borderId="7" xfId="0" applyNumberFormat="1" applyFill="1" applyBorder="1"/>
    <xf numFmtId="3" fontId="0" fillId="0" borderId="94" xfId="0" applyNumberFormat="1" applyBorder="1"/>
    <xf numFmtId="0" fontId="0" fillId="17" borderId="59" xfId="0" applyFill="1" applyBorder="1"/>
    <xf numFmtId="0" fontId="0" fillId="15" borderId="121" xfId="0" applyFill="1" applyBorder="1"/>
    <xf numFmtId="2" fontId="0" fillId="17" borderId="59" xfId="0" applyNumberFormat="1" applyFill="1" applyBorder="1"/>
    <xf numFmtId="3" fontId="0" fillId="17" borderId="64" xfId="0" applyNumberFormat="1" applyFill="1" applyBorder="1"/>
    <xf numFmtId="0" fontId="0" fillId="15" borderId="122" xfId="0" applyFill="1" applyBorder="1"/>
    <xf numFmtId="3" fontId="0" fillId="0" borderId="97" xfId="0" applyNumberFormat="1" applyBorder="1"/>
    <xf numFmtId="3" fontId="0" fillId="15" borderId="65" xfId="0" applyNumberFormat="1" applyFill="1" applyBorder="1"/>
    <xf numFmtId="0" fontId="0" fillId="15" borderId="123" xfId="0" applyFill="1" applyBorder="1"/>
    <xf numFmtId="0" fontId="48" fillId="0" borderId="14" xfId="8" applyFont="1" applyBorder="1" applyAlignment="1">
      <alignment vertical="top" wrapText="1"/>
    </xf>
    <xf numFmtId="0" fontId="48" fillId="10" borderId="0" xfId="8" applyFont="1" applyFill="1" applyAlignment="1">
      <alignment vertical="top" wrapText="1"/>
    </xf>
    <xf numFmtId="3" fontId="0" fillId="0" borderId="116" xfId="0" applyNumberFormat="1" applyBorder="1" applyAlignment="1">
      <alignment vertical="top"/>
    </xf>
    <xf numFmtId="0" fontId="59" fillId="0" borderId="14" xfId="0" applyFont="1" applyBorder="1" applyAlignment="1">
      <alignment vertical="top" wrapText="1"/>
    </xf>
    <xf numFmtId="3" fontId="0" fillId="18" borderId="62" xfId="0" applyNumberFormat="1" applyFill="1" applyBorder="1"/>
    <xf numFmtId="0" fontId="64" fillId="0" borderId="45" xfId="0" applyFont="1" applyBorder="1" applyAlignment="1">
      <alignment vertical="top"/>
    </xf>
    <xf numFmtId="0" fontId="65" fillId="0" borderId="46" xfId="0" applyFont="1" applyBorder="1" applyAlignment="1">
      <alignment vertical="top" wrapText="1"/>
    </xf>
    <xf numFmtId="3" fontId="35" fillId="18" borderId="67" xfId="0" applyNumberFormat="1" applyFont="1" applyFill="1" applyBorder="1"/>
    <xf numFmtId="3" fontId="0" fillId="0" borderId="98" xfId="0" applyNumberFormat="1" applyBorder="1" applyAlignment="1">
      <alignment vertical="top"/>
    </xf>
    <xf numFmtId="3" fontId="0" fillId="10" borderId="89" xfId="0" applyNumberFormat="1" applyFill="1" applyBorder="1"/>
    <xf numFmtId="3" fontId="0" fillId="0" borderId="98" xfId="0" applyNumberFormat="1" applyBorder="1"/>
    <xf numFmtId="0" fontId="64" fillId="0" borderId="38" xfId="0" applyFont="1" applyBorder="1"/>
    <xf numFmtId="3" fontId="0" fillId="15" borderId="70" xfId="0" applyNumberFormat="1" applyFill="1" applyBorder="1"/>
    <xf numFmtId="0" fontId="64" fillId="0" borderId="47" xfId="0" applyFont="1" applyBorder="1"/>
    <xf numFmtId="0" fontId="59" fillId="0" borderId="48" xfId="0" applyFont="1" applyBorder="1" applyAlignment="1">
      <alignment vertical="top" wrapText="1"/>
    </xf>
    <xf numFmtId="3" fontId="0" fillId="15" borderId="73" xfId="0" applyNumberFormat="1" applyFill="1" applyBorder="1"/>
    <xf numFmtId="0" fontId="0" fillId="15" borderId="126" xfId="0" applyFill="1" applyBorder="1"/>
    <xf numFmtId="3" fontId="0" fillId="0" borderId="100" xfId="0" applyNumberFormat="1" applyBorder="1" applyAlignment="1">
      <alignment vertical="top"/>
    </xf>
    <xf numFmtId="3" fontId="0" fillId="10" borderId="55" xfId="0" applyNumberFormat="1" applyFill="1" applyBorder="1"/>
    <xf numFmtId="3" fontId="0" fillId="0" borderId="100" xfId="0" applyNumberFormat="1" applyBorder="1"/>
    <xf numFmtId="0" fontId="64" fillId="0" borderId="41" xfId="0" applyFont="1" applyBorder="1"/>
    <xf numFmtId="3" fontId="35" fillId="18" borderId="75" xfId="0" applyNumberFormat="1" applyFont="1" applyFill="1" applyBorder="1"/>
    <xf numFmtId="0" fontId="0" fillId="15" borderId="124" xfId="0" applyFill="1" applyBorder="1" applyAlignment="1">
      <alignment horizontal="center"/>
    </xf>
    <xf numFmtId="3" fontId="35" fillId="18" borderId="76" xfId="0" applyNumberFormat="1" applyFont="1" applyFill="1" applyBorder="1"/>
    <xf numFmtId="0" fontId="32" fillId="0" borderId="49" xfId="0" applyFont="1" applyBorder="1" applyAlignment="1">
      <alignment vertical="top"/>
    </xf>
    <xf numFmtId="0" fontId="66" fillId="0" borderId="50" xfId="0" applyFont="1" applyBorder="1" applyAlignment="1">
      <alignment vertical="top" wrapText="1"/>
    </xf>
    <xf numFmtId="3" fontId="32" fillId="0" borderId="77" xfId="0" applyNumberFormat="1" applyFont="1" applyBorder="1"/>
    <xf numFmtId="3" fontId="32" fillId="0" borderId="78" xfId="0" applyNumberFormat="1" applyFont="1" applyBorder="1"/>
    <xf numFmtId="3" fontId="35" fillId="18" borderId="80" xfId="0" applyNumberFormat="1" applyFont="1" applyFill="1" applyBorder="1"/>
    <xf numFmtId="3" fontId="0" fillId="0" borderId="102" xfId="0" applyNumberFormat="1" applyBorder="1" applyAlignment="1">
      <alignment vertical="top"/>
    </xf>
    <xf numFmtId="3" fontId="0" fillId="0" borderId="102" xfId="0" applyNumberFormat="1" applyBorder="1"/>
    <xf numFmtId="0" fontId="32" fillId="0" borderId="45" xfId="0" applyFont="1" applyBorder="1"/>
    <xf numFmtId="0" fontId="66" fillId="0" borderId="46" xfId="0" applyFont="1" applyBorder="1" applyAlignment="1">
      <alignment vertical="top" wrapText="1"/>
    </xf>
    <xf numFmtId="3" fontId="32" fillId="0" borderId="81" xfId="0" applyNumberFormat="1" applyFont="1" applyBorder="1"/>
    <xf numFmtId="0" fontId="30" fillId="0" borderId="51" xfId="0" applyFont="1" applyBorder="1" applyAlignment="1">
      <alignment horizontal="center"/>
    </xf>
    <xf numFmtId="0" fontId="0" fillId="0" borderId="52" xfId="0" applyBorder="1"/>
    <xf numFmtId="0" fontId="0" fillId="0" borderId="53" xfId="0" applyBorder="1" applyAlignment="1">
      <alignment vertical="top"/>
    </xf>
    <xf numFmtId="3" fontId="35" fillId="18" borderId="109" xfId="0" applyNumberFormat="1" applyFont="1" applyFill="1" applyBorder="1"/>
    <xf numFmtId="3" fontId="0" fillId="0" borderId="103" xfId="0" applyNumberFormat="1" applyBorder="1" applyAlignment="1">
      <alignment vertical="top"/>
    </xf>
    <xf numFmtId="3" fontId="0" fillId="10" borderId="110" xfId="0" applyNumberFormat="1" applyFill="1" applyBorder="1"/>
    <xf numFmtId="3" fontId="0" fillId="0" borderId="103" xfId="0" applyNumberFormat="1" applyBorder="1"/>
    <xf numFmtId="0" fontId="30" fillId="0" borderId="44" xfId="0" applyFont="1" applyBorder="1" applyAlignment="1">
      <alignment horizontal="center" vertical="top" wrapText="1"/>
    </xf>
    <xf numFmtId="0" fontId="30" fillId="0" borderId="49" xfId="0" applyFont="1" applyBorder="1" applyAlignment="1">
      <alignment vertical="top"/>
    </xf>
    <xf numFmtId="0" fontId="73" fillId="0" borderId="53" xfId="0" applyFont="1" applyBorder="1" applyAlignment="1">
      <alignment vertical="top" wrapText="1"/>
    </xf>
    <xf numFmtId="3" fontId="30" fillId="0" borderId="113" xfId="0" applyNumberFormat="1" applyFont="1" applyBorder="1" applyAlignment="1">
      <alignment vertical="top"/>
    </xf>
    <xf numFmtId="3" fontId="32" fillId="0" borderId="92" xfId="0" applyNumberFormat="1" applyFont="1" applyBorder="1" applyAlignment="1">
      <alignment vertical="top"/>
    </xf>
    <xf numFmtId="3" fontId="32" fillId="0" borderId="50" xfId="0" applyNumberFormat="1" applyFont="1" applyBorder="1" applyAlignment="1">
      <alignment vertical="top"/>
    </xf>
    <xf numFmtId="3" fontId="0" fillId="10" borderId="111" xfId="0" applyNumberFormat="1" applyFill="1" applyBorder="1"/>
    <xf numFmtId="0" fontId="0" fillId="0" borderId="54" xfId="0" applyBorder="1" applyAlignment="1">
      <alignment vertical="top"/>
    </xf>
    <xf numFmtId="3" fontId="0" fillId="15" borderId="72" xfId="0" applyNumberFormat="1" applyFill="1" applyBorder="1"/>
    <xf numFmtId="3" fontId="0" fillId="0" borderId="107" xfId="0" applyNumberFormat="1" applyBorder="1" applyAlignment="1">
      <alignment vertical="top"/>
    </xf>
    <xf numFmtId="3" fontId="0" fillId="10" borderId="143" xfId="0" applyNumberFormat="1" applyFill="1" applyBorder="1"/>
    <xf numFmtId="3" fontId="0" fillId="0" borderId="107" xfId="0" applyNumberFormat="1" applyBorder="1"/>
    <xf numFmtId="3" fontId="0" fillId="15" borderId="60" xfId="0" applyNumberFormat="1" applyFill="1" applyBorder="1"/>
    <xf numFmtId="0" fontId="30" fillId="0" borderId="84" xfId="0" applyFont="1" applyBorder="1"/>
    <xf numFmtId="0" fontId="0" fillId="0" borderId="85" xfId="0" applyBorder="1"/>
    <xf numFmtId="0" fontId="0" fillId="0" borderId="85" xfId="0" applyBorder="1" applyAlignment="1">
      <alignment horizontal="right"/>
    </xf>
    <xf numFmtId="3" fontId="30" fillId="0" borderId="114" xfId="0" applyNumberFormat="1" applyFont="1" applyBorder="1"/>
    <xf numFmtId="3" fontId="0" fillId="15" borderId="112" xfId="0" applyNumberFormat="1" applyFill="1" applyBorder="1" applyAlignment="1">
      <alignment horizontal="center" vertical="top"/>
    </xf>
    <xf numFmtId="0" fontId="30" fillId="10" borderId="0" xfId="0" applyFont="1" applyFill="1" applyAlignment="1">
      <alignment horizontal="right" indent="1"/>
    </xf>
    <xf numFmtId="3" fontId="0" fillId="15" borderId="112" xfId="0" applyNumberFormat="1" applyFill="1" applyBorder="1" applyAlignment="1">
      <alignment horizontal="center"/>
    </xf>
    <xf numFmtId="3" fontId="0" fillId="10" borderId="144" xfId="0" applyNumberFormat="1" applyFill="1" applyBorder="1"/>
    <xf numFmtId="3" fontId="0" fillId="10" borderId="56" xfId="0" applyNumberFormat="1" applyFill="1" applyBorder="1"/>
    <xf numFmtId="0" fontId="32" fillId="10" borderId="0" xfId="2" applyFont="1" applyFill="1" applyAlignment="1">
      <alignment vertical="top"/>
    </xf>
    <xf numFmtId="0" fontId="36" fillId="10" borderId="0" xfId="0" applyFont="1" applyFill="1" applyAlignment="1">
      <alignment vertical="top"/>
    </xf>
    <xf numFmtId="0" fontId="0" fillId="15" borderId="88" xfId="0" applyFill="1" applyBorder="1" applyAlignment="1">
      <alignment horizontal="center"/>
    </xf>
    <xf numFmtId="0" fontId="30" fillId="10" borderId="0" xfId="0" applyFont="1" applyFill="1" applyAlignment="1">
      <alignment horizontal="left" vertical="top"/>
    </xf>
    <xf numFmtId="0" fontId="4" fillId="3" borderId="0" xfId="4" applyFont="1" applyFill="1" applyAlignment="1">
      <alignment vertical="top"/>
    </xf>
    <xf numFmtId="0" fontId="2" fillId="2" borderId="0" xfId="4" applyFont="1" applyFill="1" applyAlignment="1">
      <alignment horizontal="right"/>
    </xf>
    <xf numFmtId="0" fontId="4" fillId="3" borderId="0" xfId="4" applyFont="1" applyFill="1" applyAlignment="1">
      <alignment horizontal="right" vertical="top"/>
    </xf>
    <xf numFmtId="0" fontId="2" fillId="2" borderId="0" xfId="4" applyFont="1" applyFill="1" applyAlignment="1">
      <alignment vertical="top"/>
    </xf>
    <xf numFmtId="0" fontId="14" fillId="2" borderId="8" xfId="4" applyFill="1" applyBorder="1" applyAlignment="1">
      <alignment vertical="top"/>
    </xf>
    <xf numFmtId="3" fontId="91" fillId="16" borderId="167" xfId="0" applyNumberFormat="1" applyFont="1" applyFill="1" applyBorder="1" applyAlignment="1">
      <alignment vertical="center"/>
    </xf>
    <xf numFmtId="0" fontId="2" fillId="2" borderId="5" xfId="2" applyFont="1" applyFill="1" applyBorder="1" applyAlignment="1">
      <alignment vertical="top"/>
    </xf>
    <xf numFmtId="0" fontId="2" fillId="2" borderId="6" xfId="2" applyFont="1" applyFill="1" applyBorder="1" applyAlignment="1">
      <alignment vertical="top"/>
    </xf>
    <xf numFmtId="0" fontId="4" fillId="12" borderId="0" xfId="2" applyFont="1" applyFill="1" applyAlignment="1">
      <alignment vertical="top"/>
    </xf>
    <xf numFmtId="3" fontId="0" fillId="15" borderId="156" xfId="0" applyNumberFormat="1" applyFill="1" applyBorder="1" applyAlignment="1">
      <alignment horizontal="center" vertical="top"/>
    </xf>
    <xf numFmtId="3" fontId="0" fillId="15" borderId="157" xfId="0" applyNumberFormat="1" applyFill="1" applyBorder="1" applyAlignment="1">
      <alignment horizontal="center" vertical="top"/>
    </xf>
    <xf numFmtId="0" fontId="4" fillId="4" borderId="0" xfId="2" applyFont="1" applyFill="1" applyAlignment="1">
      <alignment vertical="top"/>
    </xf>
    <xf numFmtId="3" fontId="0" fillId="15" borderId="133" xfId="0" applyNumberFormat="1" applyFill="1" applyBorder="1" applyAlignment="1">
      <alignment horizontal="center" vertical="top"/>
    </xf>
    <xf numFmtId="0" fontId="4" fillId="14" borderId="0" xfId="2" applyFont="1" applyFill="1" applyAlignment="1">
      <alignment vertical="top"/>
    </xf>
    <xf numFmtId="0" fontId="4" fillId="13" borderId="0" xfId="2" applyFont="1" applyFill="1" applyAlignment="1">
      <alignment vertical="top"/>
    </xf>
    <xf numFmtId="3" fontId="91" fillId="13" borderId="0" xfId="0" applyNumberFormat="1" applyFont="1" applyFill="1" applyAlignment="1">
      <alignment vertical="top"/>
    </xf>
    <xf numFmtId="3" fontId="30" fillId="13" borderId="0" xfId="0" applyNumberFormat="1" applyFont="1" applyFill="1" applyAlignment="1">
      <alignment vertical="top"/>
    </xf>
    <xf numFmtId="3" fontId="32" fillId="13" borderId="0" xfId="0" applyNumberFormat="1" applyFont="1" applyFill="1" applyAlignment="1">
      <alignment vertical="top"/>
    </xf>
    <xf numFmtId="3" fontId="6" fillId="6" borderId="28" xfId="7" applyNumberFormat="1" applyFont="1" applyFill="1" applyBorder="1"/>
    <xf numFmtId="9" fontId="6" fillId="3" borderId="168" xfId="7" applyNumberFormat="1" applyFont="1" applyFill="1" applyBorder="1"/>
    <xf numFmtId="0" fontId="4" fillId="6" borderId="169" xfId="7" applyFont="1" applyFill="1" applyBorder="1"/>
    <xf numFmtId="3" fontId="6" fillId="6" borderId="170" xfId="7" applyNumberFormat="1" applyFont="1" applyFill="1" applyBorder="1"/>
    <xf numFmtId="172" fontId="6" fillId="6" borderId="170" xfId="7" applyNumberFormat="1" applyFont="1" applyFill="1" applyBorder="1"/>
    <xf numFmtId="172" fontId="6" fillId="7" borderId="19" xfId="7" applyNumberFormat="1" applyFont="1" applyFill="1" applyBorder="1"/>
    <xf numFmtId="172" fontId="6" fillId="7" borderId="172" xfId="7" applyNumberFormat="1" applyFont="1" applyFill="1" applyBorder="1"/>
    <xf numFmtId="0" fontId="4" fillId="3" borderId="173" xfId="7" applyFont="1" applyFill="1" applyBorder="1" applyAlignment="1">
      <alignment wrapText="1"/>
    </xf>
    <xf numFmtId="3" fontId="6" fillId="19" borderId="170" xfId="7" applyNumberFormat="1" applyFont="1" applyFill="1" applyBorder="1"/>
    <xf numFmtId="172" fontId="6" fillId="19" borderId="170" xfId="7" applyNumberFormat="1" applyFont="1" applyFill="1" applyBorder="1"/>
    <xf numFmtId="0" fontId="4" fillId="19" borderId="20" xfId="0" applyFont="1" applyFill="1" applyBorder="1" applyAlignment="1">
      <alignment wrapText="1"/>
    </xf>
    <xf numFmtId="0" fontId="4" fillId="6" borderId="18" xfId="0" applyFont="1" applyFill="1" applyBorder="1" applyAlignment="1">
      <alignment horizontal="left" wrapText="1"/>
    </xf>
    <xf numFmtId="0" fontId="4" fillId="19" borderId="160" xfId="0" applyFont="1" applyFill="1" applyBorder="1" applyAlignment="1">
      <alignment wrapText="1"/>
    </xf>
    <xf numFmtId="3" fontId="110" fillId="7" borderId="168" xfId="7" applyNumberFormat="1" applyFont="1" applyFill="1" applyBorder="1"/>
    <xf numFmtId="3" fontId="110" fillId="7" borderId="142" xfId="7" applyNumberFormat="1" applyFont="1" applyFill="1" applyBorder="1"/>
    <xf numFmtId="3" fontId="110" fillId="7" borderId="170" xfId="7" applyNumberFormat="1" applyFont="1" applyFill="1" applyBorder="1"/>
    <xf numFmtId="172" fontId="110" fillId="7" borderId="142" xfId="7" applyNumberFormat="1" applyFont="1" applyFill="1" applyBorder="1"/>
    <xf numFmtId="172" fontId="110" fillId="7" borderId="171" xfId="7" applyNumberFormat="1" applyFont="1" applyFill="1" applyBorder="1"/>
    <xf numFmtId="3" fontId="6" fillId="0" borderId="175" xfId="7" applyNumberFormat="1" applyFont="1" applyBorder="1"/>
    <xf numFmtId="3" fontId="6" fillId="0" borderId="176" xfId="7" applyNumberFormat="1" applyFont="1" applyBorder="1"/>
    <xf numFmtId="3" fontId="6" fillId="0" borderId="177" xfId="7" applyNumberFormat="1" applyFont="1" applyBorder="1"/>
    <xf numFmtId="3" fontId="6" fillId="0" borderId="178" xfId="7" applyNumberFormat="1" applyFont="1" applyBorder="1"/>
    <xf numFmtId="3" fontId="6" fillId="0" borderId="177" xfId="7" applyNumberFormat="1" applyFont="1" applyBorder="1" applyAlignment="1">
      <alignment horizontal="right"/>
    </xf>
    <xf numFmtId="3" fontId="6" fillId="0" borderId="178" xfId="7" applyNumberFormat="1" applyFont="1" applyBorder="1" applyAlignment="1">
      <alignment horizontal="right"/>
    </xf>
    <xf numFmtId="3" fontId="6" fillId="3" borderId="177" xfId="7" applyNumberFormat="1" applyFont="1" applyFill="1" applyBorder="1"/>
    <xf numFmtId="3" fontId="6" fillId="3" borderId="178" xfId="7" applyNumberFormat="1" applyFont="1" applyFill="1" applyBorder="1"/>
    <xf numFmtId="0" fontId="4" fillId="23" borderId="14" xfId="7" applyFont="1" applyFill="1" applyBorder="1"/>
    <xf numFmtId="0" fontId="6" fillId="23" borderId="16" xfId="7" applyFont="1" applyFill="1" applyBorder="1"/>
    <xf numFmtId="0" fontId="6" fillId="23" borderId="17" xfId="7" applyFont="1" applyFill="1" applyBorder="1"/>
    <xf numFmtId="0" fontId="4" fillId="0" borderId="179" xfId="7" applyFont="1" applyBorder="1"/>
    <xf numFmtId="0" fontId="4" fillId="0" borderId="169" xfId="7" applyFont="1" applyBorder="1"/>
    <xf numFmtId="0" fontId="4" fillId="3" borderId="169" xfId="7" applyFont="1" applyFill="1" applyBorder="1"/>
    <xf numFmtId="3" fontId="6" fillId="0" borderId="180" xfId="7" applyNumberFormat="1" applyFont="1" applyBorder="1"/>
    <xf numFmtId="3" fontId="6" fillId="0" borderId="181" xfId="7" applyNumberFormat="1" applyFont="1" applyBorder="1"/>
    <xf numFmtId="3" fontId="6" fillId="0" borderId="181" xfId="7" applyNumberFormat="1" applyFont="1" applyBorder="1" applyAlignment="1">
      <alignment horizontal="right"/>
    </xf>
    <xf numFmtId="3" fontId="6" fillId="3" borderId="181" xfId="7" applyNumberFormat="1" applyFont="1" applyFill="1" applyBorder="1"/>
    <xf numFmtId="0" fontId="111" fillId="10" borderId="0" xfId="7" applyFont="1" applyFill="1"/>
    <xf numFmtId="0" fontId="85" fillId="12" borderId="0" xfId="12" applyFont="1" applyFill="1" applyBorder="1" applyAlignment="1">
      <alignment vertical="center"/>
    </xf>
    <xf numFmtId="0" fontId="85" fillId="10" borderId="0" xfId="9" applyFont="1" applyFill="1" applyAlignment="1">
      <alignment horizontal="left" vertical="center" indent="5"/>
    </xf>
    <xf numFmtId="0" fontId="46" fillId="10" borderId="0" xfId="0" applyFont="1" applyFill="1"/>
    <xf numFmtId="0" fontId="4" fillId="3" borderId="7" xfId="0" applyFont="1" applyFill="1" applyBorder="1" applyAlignment="1">
      <alignment horizontal="left" vertical="top"/>
    </xf>
    <xf numFmtId="164" fontId="113" fillId="24" borderId="0" xfId="1" applyNumberFormat="1" applyFont="1" applyFill="1" applyAlignment="1">
      <alignment vertical="center"/>
    </xf>
    <xf numFmtId="164" fontId="41" fillId="0" borderId="10" xfId="1" applyNumberFormat="1" applyFont="1" applyBorder="1" applyAlignment="1">
      <alignment vertical="center"/>
    </xf>
    <xf numFmtId="164" fontId="41" fillId="0" borderId="182" xfId="1" applyNumberFormat="1" applyFont="1" applyBorder="1" applyAlignment="1">
      <alignment vertical="center"/>
    </xf>
    <xf numFmtId="164" fontId="114" fillId="2" borderId="5" xfId="1" applyNumberFormat="1" applyFont="1" applyFill="1" applyBorder="1" applyAlignment="1">
      <alignment vertical="center"/>
    </xf>
    <xf numFmtId="164" fontId="114" fillId="2" borderId="6" xfId="1" applyNumberFormat="1" applyFont="1" applyFill="1" applyBorder="1" applyAlignment="1">
      <alignment vertical="center"/>
    </xf>
    <xf numFmtId="10" fontId="115" fillId="8" borderId="10" xfId="0" applyNumberFormat="1" applyFont="1" applyFill="1" applyBorder="1" applyAlignment="1">
      <alignment horizontal="right" vertical="center"/>
    </xf>
    <xf numFmtId="0" fontId="114" fillId="2" borderId="5" xfId="0" applyFont="1" applyFill="1" applyBorder="1" applyAlignment="1">
      <alignment horizontal="right" vertical="center"/>
    </xf>
    <xf numFmtId="0" fontId="114" fillId="2" borderId="6" xfId="0" applyFont="1" applyFill="1" applyBorder="1" applyAlignment="1">
      <alignment horizontal="right" vertical="center"/>
    </xf>
    <xf numFmtId="0" fontId="115" fillId="24" borderId="0" xfId="0" applyFont="1" applyFill="1" applyAlignment="1">
      <alignment vertical="center"/>
    </xf>
    <xf numFmtId="0" fontId="115" fillId="24" borderId="8" xfId="0" applyFont="1" applyFill="1" applyBorder="1" applyAlignment="1">
      <alignment vertical="center"/>
    </xf>
    <xf numFmtId="0" fontId="116" fillId="8" borderId="0" xfId="0" applyFont="1" applyFill="1" applyAlignment="1">
      <alignment horizontal="right" vertical="center"/>
    </xf>
    <xf numFmtId="0" fontId="116" fillId="8" borderId="8" xfId="0" applyFont="1" applyFill="1" applyBorder="1" applyAlignment="1">
      <alignment horizontal="right" vertical="center"/>
    </xf>
    <xf numFmtId="0" fontId="4" fillId="3" borderId="5" xfId="4" applyFont="1" applyFill="1" applyBorder="1" applyAlignment="1">
      <alignment vertical="top"/>
    </xf>
    <xf numFmtId="0" fontId="4" fillId="3" borderId="6" xfId="4" applyFont="1" applyFill="1" applyBorder="1" applyAlignment="1">
      <alignment vertical="top"/>
    </xf>
    <xf numFmtId="164" fontId="17" fillId="3" borderId="5" xfId="2" applyNumberFormat="1" applyFont="1" applyFill="1" applyBorder="1" applyAlignment="1">
      <alignment horizontal="right" vertical="top"/>
    </xf>
    <xf numFmtId="43" fontId="5" fillId="3" borderId="0" xfId="5" applyNumberFormat="1" applyFont="1" applyFill="1" applyBorder="1" applyAlignment="1">
      <alignment horizontal="right" vertical="top"/>
    </xf>
    <xf numFmtId="173" fontId="5" fillId="3" borderId="0" xfId="5" applyNumberFormat="1" applyFont="1" applyFill="1" applyBorder="1" applyAlignment="1">
      <alignment horizontal="right" vertical="top"/>
    </xf>
    <xf numFmtId="43" fontId="60" fillId="10" borderId="0" xfId="4" applyNumberFormat="1" applyFont="1" applyFill="1"/>
    <xf numFmtId="170" fontId="7" fillId="4" borderId="5" xfId="5" applyNumberFormat="1" applyFont="1" applyFill="1" applyBorder="1" applyAlignment="1">
      <alignment horizontal="right" vertical="top"/>
    </xf>
    <xf numFmtId="43" fontId="40" fillId="3" borderId="8" xfId="5" applyNumberFormat="1" applyFont="1" applyFill="1" applyBorder="1" applyAlignment="1">
      <alignment horizontal="right" vertical="top"/>
    </xf>
    <xf numFmtId="164" fontId="103" fillId="3" borderId="8" xfId="2" applyNumberFormat="1" applyFont="1" applyFill="1" applyBorder="1" applyAlignment="1">
      <alignment horizontal="right" vertical="top"/>
    </xf>
    <xf numFmtId="1" fontId="41" fillId="4" borderId="3" xfId="5" applyNumberFormat="1" applyFont="1" applyFill="1" applyBorder="1" applyAlignment="1">
      <alignment horizontal="right" vertical="top"/>
    </xf>
    <xf numFmtId="164" fontId="41" fillId="3" borderId="11" xfId="5" applyNumberFormat="1" applyFont="1" applyFill="1" applyBorder="1" applyAlignment="1">
      <alignment horizontal="right" vertical="top"/>
    </xf>
    <xf numFmtId="10" fontId="41" fillId="4" borderId="6" xfId="5" applyNumberFormat="1" applyFont="1" applyFill="1" applyBorder="1" applyAlignment="1">
      <alignment horizontal="right" vertical="top"/>
    </xf>
    <xf numFmtId="10" fontId="41" fillId="4" borderId="6" xfId="5" applyNumberFormat="1" applyFont="1" applyFill="1" applyBorder="1" applyAlignment="1">
      <alignment vertical="top"/>
    </xf>
    <xf numFmtId="171" fontId="39" fillId="4" borderId="158" xfId="1" applyNumberFormat="1" applyFont="1" applyFill="1" applyBorder="1" applyAlignment="1">
      <alignment vertical="top"/>
    </xf>
    <xf numFmtId="3" fontId="109" fillId="13" borderId="0" xfId="0" applyNumberFormat="1" applyFont="1" applyFill="1" applyAlignment="1">
      <alignment vertical="top"/>
    </xf>
    <xf numFmtId="3" fontId="35" fillId="13" borderId="0" xfId="0" applyNumberFormat="1" applyFont="1" applyFill="1" applyAlignment="1">
      <alignment vertical="top"/>
    </xf>
    <xf numFmtId="0" fontId="102" fillId="3" borderId="6" xfId="0" applyFont="1" applyFill="1" applyBorder="1" applyAlignment="1">
      <alignment vertical="top"/>
    </xf>
    <xf numFmtId="0" fontId="102" fillId="2" borderId="3" xfId="0" applyFont="1" applyFill="1" applyBorder="1" applyAlignment="1">
      <alignment vertical="top"/>
    </xf>
    <xf numFmtId="0" fontId="102" fillId="3" borderId="8" xfId="0" applyFont="1" applyFill="1" applyBorder="1" applyAlignment="1">
      <alignment vertical="top"/>
    </xf>
    <xf numFmtId="0" fontId="102" fillId="20" borderId="3" xfId="0" applyFont="1" applyFill="1" applyBorder="1" applyAlignment="1">
      <alignment vertical="top"/>
    </xf>
    <xf numFmtId="0" fontId="102" fillId="3" borderId="3" xfId="0" applyFont="1" applyFill="1" applyBorder="1" applyAlignment="1">
      <alignment vertical="top"/>
    </xf>
    <xf numFmtId="0" fontId="117" fillId="2" borderId="3" xfId="0" applyFont="1" applyFill="1" applyBorder="1" applyAlignment="1">
      <alignment vertical="top"/>
    </xf>
    <xf numFmtId="0" fontId="102" fillId="21" borderId="8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117" fillId="3" borderId="8" xfId="0" applyFont="1" applyFill="1" applyBorder="1" applyAlignment="1">
      <alignment vertical="top"/>
    </xf>
    <xf numFmtId="1" fontId="6" fillId="21" borderId="10" xfId="0" applyNumberFormat="1" applyFont="1" applyFill="1" applyBorder="1" applyAlignment="1">
      <alignment vertical="top"/>
    </xf>
    <xf numFmtId="3" fontId="119" fillId="4" borderId="11" xfId="0" applyNumberFormat="1" applyFont="1" applyFill="1" applyBorder="1" applyAlignment="1">
      <alignment vertical="top"/>
    </xf>
    <xf numFmtId="3" fontId="119" fillId="4" borderId="10" xfId="0" applyNumberFormat="1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2" fillId="2" borderId="12" xfId="0" applyFont="1" applyFill="1" applyBorder="1"/>
    <xf numFmtId="0" fontId="2" fillId="0" borderId="0" xfId="0" applyFont="1" applyAlignment="1">
      <alignment vertical="top"/>
    </xf>
    <xf numFmtId="3" fontId="5" fillId="3" borderId="0" xfId="1" applyNumberFormat="1" applyFont="1" applyFill="1" applyAlignment="1">
      <alignment vertical="top"/>
    </xf>
    <xf numFmtId="3" fontId="6" fillId="3" borderId="0" xfId="1" applyNumberFormat="1" applyFont="1" applyFill="1" applyAlignment="1">
      <alignment horizontal="right" vertical="top"/>
    </xf>
    <xf numFmtId="3" fontId="5" fillId="3" borderId="0" xfId="0" applyNumberFormat="1" applyFont="1" applyFill="1" applyAlignment="1">
      <alignment vertical="top"/>
    </xf>
    <xf numFmtId="3" fontId="5" fillId="3" borderId="0" xfId="1" applyNumberFormat="1" applyFont="1" applyFill="1" applyAlignment="1">
      <alignment horizontal="right" vertical="top"/>
    </xf>
    <xf numFmtId="164" fontId="12" fillId="3" borderId="0" xfId="1" applyNumberFormat="1" applyFont="1" applyFill="1" applyAlignment="1">
      <alignment vertical="top"/>
    </xf>
    <xf numFmtId="0" fontId="13" fillId="3" borderId="0" xfId="0" applyFont="1" applyFill="1" applyAlignment="1">
      <alignment vertical="top"/>
    </xf>
    <xf numFmtId="166" fontId="5" fillId="3" borderId="0" xfId="0" applyNumberFormat="1" applyFont="1" applyFill="1" applyAlignment="1">
      <alignment vertical="top"/>
    </xf>
    <xf numFmtId="4" fontId="5" fillId="3" borderId="0" xfId="0" applyNumberFormat="1" applyFont="1" applyFill="1" applyAlignment="1">
      <alignment vertical="top"/>
    </xf>
    <xf numFmtId="4" fontId="6" fillId="3" borderId="0" xfId="0" applyNumberFormat="1" applyFont="1" applyFill="1" applyAlignment="1">
      <alignment vertical="top"/>
    </xf>
    <xf numFmtId="176" fontId="102" fillId="10" borderId="0" xfId="0" applyNumberFormat="1" applyFont="1" applyFill="1" applyAlignment="1">
      <alignment vertical="top"/>
    </xf>
    <xf numFmtId="3" fontId="6" fillId="3" borderId="0" xfId="0" applyNumberFormat="1" applyFont="1" applyFill="1" applyAlignment="1">
      <alignment horizontal="right" vertical="top"/>
    </xf>
    <xf numFmtId="3" fontId="6" fillId="3" borderId="0" xfId="0" applyNumberFormat="1" applyFont="1" applyFill="1" applyAlignment="1">
      <alignment vertical="top"/>
    </xf>
    <xf numFmtId="0" fontId="2" fillId="21" borderId="0" xfId="0" applyFont="1" applyFill="1" applyAlignment="1">
      <alignment vertical="top"/>
    </xf>
    <xf numFmtId="0" fontId="13" fillId="21" borderId="0" xfId="0" applyFont="1" applyFill="1" applyAlignment="1">
      <alignment vertical="top"/>
    </xf>
    <xf numFmtId="164" fontId="12" fillId="21" borderId="0" xfId="1" applyNumberFormat="1" applyFont="1" applyFill="1" applyAlignment="1">
      <alignment vertical="top"/>
    </xf>
    <xf numFmtId="0" fontId="12" fillId="21" borderId="0" xfId="0" applyFont="1" applyFill="1" applyAlignment="1">
      <alignment vertical="top"/>
    </xf>
    <xf numFmtId="3" fontId="5" fillId="21" borderId="0" xfId="1" applyNumberFormat="1" applyFont="1" applyFill="1" applyAlignment="1">
      <alignment vertical="top"/>
    </xf>
    <xf numFmtId="3" fontId="5" fillId="21" borderId="0" xfId="0" applyNumberFormat="1" applyFont="1" applyFill="1" applyAlignment="1">
      <alignment vertical="top"/>
    </xf>
    <xf numFmtId="3" fontId="6" fillId="21" borderId="0" xfId="0" applyNumberFormat="1" applyFont="1" applyFill="1" applyAlignment="1">
      <alignment vertical="top"/>
    </xf>
    <xf numFmtId="1" fontId="6" fillId="21" borderId="0" xfId="0" applyNumberFormat="1" applyFont="1" applyFill="1" applyAlignment="1">
      <alignment vertical="top"/>
    </xf>
    <xf numFmtId="3" fontId="6" fillId="21" borderId="0" xfId="0" applyNumberFormat="1" applyFont="1" applyFill="1" applyAlignment="1">
      <alignment horizontal="right" vertical="top"/>
    </xf>
    <xf numFmtId="1" fontId="6" fillId="21" borderId="0" xfId="0" applyNumberFormat="1" applyFont="1" applyFill="1" applyAlignment="1">
      <alignment horizontal="right" vertical="top"/>
    </xf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1" fontId="5" fillId="3" borderId="0" xfId="1" applyNumberFormat="1" applyFont="1" applyFill="1" applyAlignment="1">
      <alignment vertical="top"/>
    </xf>
    <xf numFmtId="1" fontId="5" fillId="3" borderId="0" xfId="0" applyNumberFormat="1" applyFont="1" applyFill="1" applyAlignment="1">
      <alignment vertical="top"/>
    </xf>
    <xf numFmtId="1" fontId="6" fillId="3" borderId="0" xfId="0" applyNumberFormat="1" applyFont="1" applyFill="1" applyAlignment="1">
      <alignment vertical="top"/>
    </xf>
    <xf numFmtId="1" fontId="118" fillId="3" borderId="0" xfId="0" applyNumberFormat="1" applyFont="1" applyFill="1" applyAlignment="1">
      <alignment vertical="top"/>
    </xf>
    <xf numFmtId="0" fontId="4" fillId="10" borderId="0" xfId="0" applyFont="1" applyFill="1" applyAlignment="1">
      <alignment vertical="top"/>
    </xf>
    <xf numFmtId="3" fontId="7" fillId="10" borderId="0" xfId="0" applyNumberFormat="1" applyFont="1" applyFill="1" applyAlignment="1">
      <alignment vertical="top"/>
    </xf>
    <xf numFmtId="0" fontId="39" fillId="10" borderId="0" xfId="0" applyFont="1" applyFill="1" applyAlignment="1">
      <alignment vertical="top"/>
    </xf>
    <xf numFmtId="0" fontId="32" fillId="10" borderId="0" xfId="2" applyFont="1" applyFill="1"/>
    <xf numFmtId="2" fontId="61" fillId="10" borderId="0" xfId="0" applyNumberFormat="1" applyFont="1" applyFill="1" applyAlignment="1">
      <alignment vertical="top"/>
    </xf>
    <xf numFmtId="2" fontId="102" fillId="10" borderId="0" xfId="0" applyNumberFormat="1" applyFont="1" applyFill="1" applyAlignment="1">
      <alignment vertical="top"/>
    </xf>
    <xf numFmtId="164" fontId="103" fillId="3" borderId="5" xfId="2" applyNumberFormat="1" applyFont="1" applyFill="1" applyBorder="1" applyAlignment="1">
      <alignment horizontal="right" vertical="top"/>
    </xf>
    <xf numFmtId="164" fontId="41" fillId="3" borderId="5" xfId="5" applyNumberFormat="1" applyFont="1" applyFill="1" applyBorder="1" applyAlignment="1">
      <alignment horizontal="right" vertical="top"/>
    </xf>
    <xf numFmtId="0" fontId="30" fillId="10" borderId="0" xfId="13" applyFont="1" applyFill="1" applyBorder="1" applyAlignment="1">
      <alignment horizontal="left" vertical="center"/>
    </xf>
    <xf numFmtId="4" fontId="65" fillId="0" borderId="31" xfId="0" applyNumberFormat="1" applyFont="1" applyBorder="1"/>
    <xf numFmtId="177" fontId="65" fillId="0" borderId="31" xfId="0" applyNumberFormat="1" applyFont="1" applyBorder="1"/>
    <xf numFmtId="4" fontId="65" fillId="0" borderId="30" xfId="0" applyNumberFormat="1" applyFont="1" applyBorder="1"/>
    <xf numFmtId="175" fontId="65" fillId="0" borderId="29" xfId="0" applyNumberFormat="1" applyFont="1" applyBorder="1"/>
    <xf numFmtId="0" fontId="94" fillId="10" borderId="0" xfId="0" applyFont="1" applyFill="1" applyAlignment="1">
      <alignment vertical="top" wrapText="1"/>
    </xf>
    <xf numFmtId="0" fontId="0" fillId="0" borderId="0" xfId="0" applyBorder="1" applyAlignment="1">
      <alignment vertical="top"/>
    </xf>
    <xf numFmtId="3" fontId="0" fillId="0" borderId="7" xfId="0" applyNumberFormat="1" applyBorder="1" applyAlignment="1">
      <alignment vertical="top"/>
    </xf>
    <xf numFmtId="3" fontId="30" fillId="0" borderId="81" xfId="0" applyNumberFormat="1" applyFont="1" applyBorder="1" applyAlignment="1">
      <alignment vertical="top"/>
    </xf>
    <xf numFmtId="3" fontId="0" fillId="0" borderId="110" xfId="0" applyNumberFormat="1" applyBorder="1" applyAlignment="1">
      <alignment vertical="top"/>
    </xf>
    <xf numFmtId="3" fontId="30" fillId="0" borderId="183" xfId="0" applyNumberFormat="1" applyFont="1" applyBorder="1" applyAlignment="1">
      <alignment vertical="top"/>
    </xf>
    <xf numFmtId="3" fontId="0" fillId="0" borderId="143" xfId="0" applyNumberFormat="1" applyBorder="1" applyAlignment="1">
      <alignment vertical="top"/>
    </xf>
    <xf numFmtId="3" fontId="36" fillId="0" borderId="184" xfId="0" applyNumberFormat="1" applyFont="1" applyBorder="1" applyAlignment="1">
      <alignment vertical="top"/>
    </xf>
    <xf numFmtId="3" fontId="0" fillId="15" borderId="185" xfId="0" applyNumberFormat="1" applyFill="1" applyBorder="1" applyAlignment="1">
      <alignment horizontal="center" vertical="top"/>
    </xf>
    <xf numFmtId="10" fontId="30" fillId="0" borderId="186" xfId="0" applyNumberFormat="1" applyFont="1" applyBorder="1" applyAlignment="1">
      <alignment vertical="top"/>
    </xf>
    <xf numFmtId="3" fontId="0" fillId="10" borderId="0" xfId="0" applyNumberFormat="1" applyFill="1" applyBorder="1"/>
    <xf numFmtId="3" fontId="30" fillId="10" borderId="89" xfId="0" applyNumberFormat="1" applyFont="1" applyFill="1" applyBorder="1"/>
    <xf numFmtId="3" fontId="0" fillId="10" borderId="91" xfId="0" applyNumberFormat="1" applyFill="1" applyBorder="1"/>
    <xf numFmtId="0" fontId="5" fillId="3" borderId="188" xfId="0" applyFont="1" applyFill="1" applyBorder="1" applyAlignment="1">
      <alignment wrapText="1"/>
    </xf>
    <xf numFmtId="0" fontId="5" fillId="3" borderId="188" xfId="0" applyFont="1" applyFill="1" applyBorder="1"/>
    <xf numFmtId="0" fontId="5" fillId="3" borderId="189" xfId="0" applyFont="1" applyFill="1" applyBorder="1"/>
    <xf numFmtId="9" fontId="5" fillId="3" borderId="0" xfId="0" applyNumberFormat="1" applyFont="1" applyFill="1" applyBorder="1" applyAlignment="1">
      <alignment wrapText="1"/>
    </xf>
    <xf numFmtId="9" fontId="5" fillId="3" borderId="0" xfId="0" applyNumberFormat="1" applyFont="1" applyFill="1" applyBorder="1"/>
    <xf numFmtId="9" fontId="5" fillId="3" borderId="190" xfId="0" applyNumberFormat="1" applyFont="1" applyFill="1" applyBorder="1"/>
    <xf numFmtId="9" fontId="5" fillId="3" borderId="0" xfId="14" applyFont="1" applyFill="1" applyBorder="1"/>
    <xf numFmtId="9" fontId="5" fillId="3" borderId="190" xfId="14" applyFont="1" applyFill="1" applyBorder="1"/>
    <xf numFmtId="0" fontId="5" fillId="3" borderId="0" xfId="0" applyFont="1" applyFill="1" applyBorder="1" applyAlignment="1">
      <alignment horizontal="right" wrapText="1"/>
    </xf>
    <xf numFmtId="9" fontId="5" fillId="3" borderId="12" xfId="0" applyNumberFormat="1" applyFont="1" applyFill="1" applyBorder="1" applyAlignment="1">
      <alignment wrapText="1"/>
    </xf>
    <xf numFmtId="9" fontId="5" fillId="3" borderId="12" xfId="0" applyNumberFormat="1" applyFont="1" applyFill="1" applyBorder="1"/>
    <xf numFmtId="9" fontId="5" fillId="3" borderId="192" xfId="14" applyFont="1" applyFill="1" applyBorder="1"/>
    <xf numFmtId="0" fontId="5" fillId="3" borderId="187" xfId="0" applyFont="1" applyFill="1" applyBorder="1" applyAlignment="1">
      <alignment wrapText="1"/>
    </xf>
    <xf numFmtId="0" fontId="5" fillId="3" borderId="42" xfId="0" applyFont="1" applyFill="1" applyBorder="1" applyAlignment="1">
      <alignment wrapText="1"/>
    </xf>
    <xf numFmtId="0" fontId="5" fillId="3" borderId="191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3" xfId="0" applyFont="1" applyFill="1" applyBorder="1"/>
    <xf numFmtId="3" fontId="118" fillId="3" borderId="8" xfId="1" applyNumberFormat="1" applyFont="1" applyFill="1" applyBorder="1" applyAlignment="1">
      <alignment horizontal="right" vertical="top"/>
    </xf>
    <xf numFmtId="4" fontId="40" fillId="3" borderId="8" xfId="0" applyNumberFormat="1" applyFont="1" applyFill="1" applyBorder="1" applyAlignment="1">
      <alignment vertical="top"/>
    </xf>
    <xf numFmtId="3" fontId="118" fillId="3" borderId="8" xfId="0" applyNumberFormat="1" applyFont="1" applyFill="1" applyBorder="1" applyAlignment="1">
      <alignment horizontal="right" vertical="top"/>
    </xf>
    <xf numFmtId="3" fontId="118" fillId="3" borderId="8" xfId="0" applyNumberFormat="1" applyFont="1" applyFill="1" applyBorder="1" applyAlignment="1">
      <alignment vertical="top"/>
    </xf>
    <xf numFmtId="1" fontId="118" fillId="21" borderId="8" xfId="0" applyNumberFormat="1" applyFont="1" applyFill="1" applyBorder="1" applyAlignment="1">
      <alignment vertical="top"/>
    </xf>
    <xf numFmtId="1" fontId="118" fillId="21" borderId="8" xfId="0" applyNumberFormat="1" applyFont="1" applyFill="1" applyBorder="1" applyAlignment="1">
      <alignment horizontal="right" vertical="top"/>
    </xf>
    <xf numFmtId="1" fontId="118" fillId="21" borderId="11" xfId="0" applyNumberFormat="1" applyFont="1" applyFill="1" applyBorder="1" applyAlignment="1">
      <alignment vertical="top"/>
    </xf>
    <xf numFmtId="1" fontId="40" fillId="3" borderId="8" xfId="0" applyNumberFormat="1" applyFont="1" applyFill="1" applyBorder="1" applyAlignment="1">
      <alignment vertical="top"/>
    </xf>
    <xf numFmtId="1" fontId="118" fillId="3" borderId="8" xfId="0" applyNumberFormat="1" applyFont="1" applyFill="1" applyBorder="1" applyAlignment="1">
      <alignment vertical="top"/>
    </xf>
    <xf numFmtId="0" fontId="120" fillId="21" borderId="0" xfId="0" applyFont="1" applyFill="1" applyAlignment="1">
      <alignment vertical="top"/>
    </xf>
    <xf numFmtId="0" fontId="0" fillId="21" borderId="0" xfId="0" applyFont="1" applyFill="1"/>
    <xf numFmtId="172" fontId="115" fillId="8" borderId="10" xfId="0" applyNumberFormat="1" applyFont="1" applyFill="1" applyBorder="1" applyAlignment="1">
      <alignment horizontal="right" vertical="center"/>
    </xf>
    <xf numFmtId="172" fontId="115" fillId="8" borderId="11" xfId="0" applyNumberFormat="1" applyFont="1" applyFill="1" applyBorder="1" applyAlignment="1">
      <alignment horizontal="right" vertical="center"/>
    </xf>
    <xf numFmtId="3" fontId="5" fillId="3" borderId="0" xfId="5" applyNumberFormat="1" applyFont="1" applyFill="1" applyBorder="1" applyAlignment="1">
      <alignment horizontal="right" vertical="top"/>
    </xf>
    <xf numFmtId="3" fontId="40" fillId="3" borderId="8" xfId="5" applyNumberFormat="1" applyFont="1" applyFill="1" applyBorder="1" applyAlignment="1">
      <alignment horizontal="right" vertical="top"/>
    </xf>
    <xf numFmtId="3" fontId="12" fillId="3" borderId="0" xfId="2" applyNumberFormat="1" applyFont="1" applyFill="1" applyBorder="1" applyAlignment="1">
      <alignment horizontal="right" vertical="top"/>
    </xf>
    <xf numFmtId="4" fontId="40" fillId="3" borderId="8" xfId="5" applyNumberFormat="1" applyFont="1" applyFill="1" applyBorder="1" applyAlignment="1">
      <alignment horizontal="right" vertical="top"/>
    </xf>
    <xf numFmtId="4" fontId="5" fillId="3" borderId="0" xfId="5" applyNumberFormat="1" applyFont="1" applyFill="1" applyBorder="1" applyAlignment="1">
      <alignment horizontal="right" vertical="top"/>
    </xf>
    <xf numFmtId="166" fontId="61" fillId="3" borderId="8" xfId="2" applyNumberFormat="1" applyFont="1" applyFill="1" applyBorder="1" applyAlignment="1">
      <alignment horizontal="right" vertical="top"/>
    </xf>
    <xf numFmtId="166" fontId="12" fillId="3" borderId="0" xfId="2" applyNumberFormat="1" applyFont="1" applyFill="1" applyBorder="1" applyAlignment="1">
      <alignment horizontal="right" vertical="top"/>
    </xf>
    <xf numFmtId="165" fontId="5" fillId="3" borderId="0" xfId="5" applyNumberFormat="1" applyFont="1" applyFill="1" applyBorder="1" applyAlignment="1">
      <alignment horizontal="right" vertical="top"/>
    </xf>
    <xf numFmtId="165" fontId="40" fillId="3" borderId="8" xfId="5" applyNumberFormat="1" applyFont="1" applyFill="1" applyBorder="1" applyAlignment="1">
      <alignment horizontal="right" vertical="top"/>
    </xf>
    <xf numFmtId="0" fontId="29" fillId="2" borderId="0" xfId="0" applyFont="1" applyFill="1" applyBorder="1" applyAlignment="1">
      <alignment horizontal="center" vertical="top"/>
    </xf>
    <xf numFmtId="0" fontId="27" fillId="2" borderId="0" xfId="0" applyFont="1" applyFill="1" applyBorder="1" applyAlignment="1">
      <alignment horizontal="center"/>
    </xf>
    <xf numFmtId="0" fontId="76" fillId="2" borderId="0" xfId="0" applyFont="1" applyFill="1" applyBorder="1" applyAlignment="1">
      <alignment horizontal="center"/>
    </xf>
    <xf numFmtId="0" fontId="3" fillId="10" borderId="0" xfId="2" applyNumberFormat="1" applyFont="1" applyFill="1" applyBorder="1" applyAlignment="1">
      <alignment horizontal="center" vertical="top"/>
    </xf>
    <xf numFmtId="0" fontId="53" fillId="11" borderId="24" xfId="0" applyFont="1" applyFill="1" applyBorder="1" applyAlignment="1">
      <alignment horizontal="center" vertical="center"/>
    </xf>
    <xf numFmtId="0" fontId="53" fillId="11" borderId="2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83" fillId="12" borderId="0" xfId="12" applyFont="1" applyFill="1" applyBorder="1" applyAlignment="1">
      <alignment horizontal="left" vertical="center"/>
    </xf>
    <xf numFmtId="0" fontId="85" fillId="12" borderId="0" xfId="12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top"/>
    </xf>
    <xf numFmtId="0" fontId="69" fillId="10" borderId="2" xfId="0" applyFont="1" applyFill="1" applyBorder="1" applyAlignment="1">
      <alignment horizontal="left" vertical="center"/>
    </xf>
    <xf numFmtId="0" fontId="30" fillId="0" borderId="37" xfId="0" applyFont="1" applyBorder="1" applyAlignment="1">
      <alignment horizontal="center" vertical="center" textRotation="90"/>
    </xf>
    <xf numFmtId="0" fontId="30" fillId="0" borderId="40" xfId="0" applyFont="1" applyBorder="1" applyAlignment="1">
      <alignment horizontal="center" vertical="center" textRotation="90"/>
    </xf>
    <xf numFmtId="0" fontId="30" fillId="0" borderId="44" xfId="0" applyFont="1" applyBorder="1" applyAlignment="1">
      <alignment horizontal="center" vertical="center" textRotation="90"/>
    </xf>
    <xf numFmtId="0" fontId="30" fillId="0" borderId="37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164" fontId="12" fillId="3" borderId="5" xfId="1" applyNumberFormat="1" applyFont="1" applyFill="1" applyBorder="1" applyAlignment="1">
      <alignment horizontal="center" vertical="top"/>
    </xf>
    <xf numFmtId="172" fontId="3" fillId="19" borderId="27" xfId="7" applyNumberFormat="1" applyFont="1" applyFill="1" applyBorder="1" applyAlignment="1">
      <alignment horizontal="center"/>
    </xf>
    <xf numFmtId="172" fontId="3" fillId="19" borderId="141" xfId="7" applyNumberFormat="1" applyFont="1" applyFill="1" applyBorder="1" applyAlignment="1">
      <alignment horizontal="center"/>
    </xf>
    <xf numFmtId="172" fontId="3" fillId="19" borderId="174" xfId="7" applyNumberFormat="1" applyFont="1" applyFill="1" applyBorder="1" applyAlignment="1">
      <alignment horizontal="center"/>
    </xf>
  </cellXfs>
  <cellStyles count="15">
    <cellStyle name="%" xfId="2" xr:uid="{00000000-0005-0000-0000-000000000000}"/>
    <cellStyle name="% 2" xfId="8" xr:uid="{00000000-0005-0000-0000-000001000000}"/>
    <cellStyle name="%_CO2 2010_v4a WO_GSG" xfId="3" xr:uid="{00000000-0005-0000-0000-000002000000}"/>
    <cellStyle name="Comma" xfId="1" builtinId="3"/>
    <cellStyle name="Comma 2" xfId="5" xr:uid="{00000000-0005-0000-0000-000004000000}"/>
    <cellStyle name="Hyperlink" xfId="9" builtinId="8"/>
    <cellStyle name="Hyperlink 2" xfId="12" xr:uid="{00000000-0005-0000-0000-000006000000}"/>
    <cellStyle name="Normal" xfId="0" builtinId="0"/>
    <cellStyle name="Normal 2" xfId="4" xr:uid="{00000000-0005-0000-0000-000008000000}"/>
    <cellStyle name="Normal 3" xfId="7" xr:uid="{00000000-0005-0000-0000-000009000000}"/>
    <cellStyle name="Normal 4" xfId="11" xr:uid="{00000000-0005-0000-0000-00000A000000}"/>
    <cellStyle name="Normal 6" xfId="13" xr:uid="{00000000-0005-0000-0000-00000B000000}"/>
    <cellStyle name="Percent" xfId="14" builtinId="5"/>
    <cellStyle name="Percent 2" xfId="6" xr:uid="{00000000-0005-0000-0000-00000C000000}"/>
    <cellStyle name="Table Row Heading" xfId="10" xr:uid="{00000000-0005-0000-0000-00000D000000}"/>
  </cellStyles>
  <dxfs count="29">
    <dxf>
      <font>
        <b val="0"/>
        <i val="0"/>
        <color rgb="FFFF0000"/>
      </font>
    </dxf>
    <dxf>
      <font>
        <b val="0"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theme="7" tint="0.59999389629810485"/>
          <bgColor rgb="FFEAEAEA"/>
        </patternFill>
      </fill>
      <alignment horizontal="right" vertical="bottom" textRotation="0" wrapText="0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border diagonalUp="0" diagonalDown="0">
        <left/>
        <right style="thin">
          <color rgb="FFABABAB"/>
        </right>
        <top style="thin">
          <color rgb="FFABABAB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border diagonalUp="0" diagonalDown="0">
        <left/>
        <right/>
        <top style="thin">
          <color rgb="FFABABAB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border diagonalUp="0" diagonalDown="0">
        <left/>
        <right/>
        <top style="thin">
          <color rgb="FFABABAB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rgb="FFABABAB"/>
        </top>
        <bottom/>
        <vertical/>
        <horizontal/>
      </border>
    </dxf>
    <dxf>
      <border outline="0">
        <left style="thin">
          <color rgb="FFABABAB"/>
        </left>
      </border>
    </dxf>
  </dxfs>
  <tableStyles count="0" defaultTableStyle="TableStyleMedium2" defaultPivotStyle="PivotStyleLight16"/>
  <colors>
    <mruColors>
      <color rgb="FF55379B"/>
      <color rgb="FF0000FF"/>
      <color rgb="FFEAEAEA"/>
      <color rgb="FFE2CC6A"/>
      <color rgb="FFDDDDDD"/>
      <color rgb="FFFF66FF"/>
      <color rgb="FF43279D"/>
      <color rgb="FF3333FF"/>
      <color rgb="FF432B79"/>
      <color rgb="FF6E4A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GHG_emissions_summaries!A2"/><Relationship Id="rId3" Type="http://schemas.openxmlformats.org/officeDocument/2006/relationships/hyperlink" Target="#Transport_and_travel!A2"/><Relationship Id="rId7" Type="http://schemas.openxmlformats.org/officeDocument/2006/relationships/hyperlink" Target="#'GHG_emissions_end-to-end'!A2"/><Relationship Id="rId2" Type="http://schemas.openxmlformats.org/officeDocument/2006/relationships/hyperlink" Target="#Water!A2"/><Relationship Id="rId1" Type="http://schemas.openxmlformats.org/officeDocument/2006/relationships/hyperlink" Target="#Energy!A2"/><Relationship Id="rId6" Type="http://schemas.openxmlformats.org/officeDocument/2006/relationships/hyperlink" Target="#Renewable_electricity!A2"/><Relationship Id="rId5" Type="http://schemas.openxmlformats.org/officeDocument/2006/relationships/hyperlink" Target="#GHG_emissions_SupplyChain!A2"/><Relationship Id="rId4" Type="http://schemas.openxmlformats.org/officeDocument/2006/relationships/hyperlink" Target="#Waste_and_recycling!A2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x!C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x!C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C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x!C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x!C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C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C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C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</xdr:row>
      <xdr:rowOff>142873</xdr:rowOff>
    </xdr:from>
    <xdr:to>
      <xdr:col>5</xdr:col>
      <xdr:colOff>132150</xdr:colOff>
      <xdr:row>8</xdr:row>
      <xdr:rowOff>24673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0150" y="1009648"/>
          <a:ext cx="1980000" cy="720000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Energy</a:t>
          </a:r>
        </a:p>
      </xdr:txBody>
    </xdr:sp>
    <xdr:clientData/>
  </xdr:twoCellAnchor>
  <xdr:twoCellAnchor>
    <xdr:from>
      <xdr:col>14</xdr:col>
      <xdr:colOff>190500</xdr:colOff>
      <xdr:row>11</xdr:row>
      <xdr:rowOff>28575</xdr:rowOff>
    </xdr:from>
    <xdr:to>
      <xdr:col>17</xdr:col>
      <xdr:colOff>341700</xdr:colOff>
      <xdr:row>14</xdr:row>
      <xdr:rowOff>177075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24900" y="2305050"/>
          <a:ext cx="1980000" cy="720000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Water</a:t>
          </a:r>
        </a:p>
      </xdr:txBody>
    </xdr:sp>
    <xdr:clientData/>
  </xdr:twoCellAnchor>
  <xdr:twoCellAnchor>
    <xdr:from>
      <xdr:col>5</xdr:col>
      <xdr:colOff>590550</xdr:colOff>
      <xdr:row>11</xdr:row>
      <xdr:rowOff>38098</xdr:rowOff>
    </xdr:from>
    <xdr:to>
      <xdr:col>9</xdr:col>
      <xdr:colOff>132150</xdr:colOff>
      <xdr:row>14</xdr:row>
      <xdr:rowOff>186598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38550" y="2314573"/>
          <a:ext cx="1980000" cy="720000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Transport and travel</a:t>
          </a:r>
        </a:p>
      </xdr:txBody>
    </xdr:sp>
    <xdr:clientData/>
  </xdr:twoCellAnchor>
  <xdr:twoCellAnchor>
    <xdr:from>
      <xdr:col>10</xdr:col>
      <xdr:colOff>57148</xdr:colOff>
      <xdr:row>11</xdr:row>
      <xdr:rowOff>28573</xdr:rowOff>
    </xdr:from>
    <xdr:to>
      <xdr:col>13</xdr:col>
      <xdr:colOff>208348</xdr:colOff>
      <xdr:row>14</xdr:row>
      <xdr:rowOff>177073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53148" y="2305048"/>
          <a:ext cx="1980000" cy="720000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Waste and recycling</a:t>
          </a:r>
        </a:p>
      </xdr:txBody>
    </xdr:sp>
    <xdr:clientData/>
  </xdr:twoCellAnchor>
  <xdr:twoCellAnchor>
    <xdr:from>
      <xdr:col>14</xdr:col>
      <xdr:colOff>190499</xdr:colOff>
      <xdr:row>4</xdr:row>
      <xdr:rowOff>161923</xdr:rowOff>
    </xdr:from>
    <xdr:to>
      <xdr:col>17</xdr:col>
      <xdr:colOff>341699</xdr:colOff>
      <xdr:row>8</xdr:row>
      <xdr:rowOff>43723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24899" y="1028698"/>
          <a:ext cx="1980000" cy="720000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GHG emissions</a:t>
          </a:r>
        </a:p>
        <a:p>
          <a:pPr algn="ctr"/>
          <a:r>
            <a:rPr lang="en-GB" sz="1600" b="1">
              <a:solidFill>
                <a:srgbClr val="55379B"/>
              </a:solidFill>
            </a:rPr>
            <a:t>supply chain</a:t>
          </a:r>
        </a:p>
      </xdr:txBody>
    </xdr:sp>
    <xdr:clientData/>
  </xdr:twoCellAnchor>
  <xdr:twoCellAnchor>
    <xdr:from>
      <xdr:col>1</xdr:col>
      <xdr:colOff>523873</xdr:colOff>
      <xdr:row>11</xdr:row>
      <xdr:rowOff>47623</xdr:rowOff>
    </xdr:from>
    <xdr:to>
      <xdr:col>5</xdr:col>
      <xdr:colOff>65473</xdr:colOff>
      <xdr:row>15</xdr:row>
      <xdr:rowOff>5623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33473" y="2324098"/>
          <a:ext cx="1980000" cy="720000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Renewable</a:t>
          </a:r>
        </a:p>
        <a:p>
          <a:pPr algn="ctr"/>
          <a:r>
            <a:rPr lang="en-GB" sz="1600" b="1">
              <a:solidFill>
                <a:srgbClr val="55379B"/>
              </a:solidFill>
            </a:rPr>
            <a:t>electricity</a:t>
          </a:r>
        </a:p>
      </xdr:txBody>
    </xdr:sp>
    <xdr:clientData/>
  </xdr:twoCellAnchor>
  <xdr:twoCellAnchor>
    <xdr:from>
      <xdr:col>10</xdr:col>
      <xdr:colOff>38100</xdr:colOff>
      <xdr:row>4</xdr:row>
      <xdr:rowOff>142873</xdr:rowOff>
    </xdr:from>
    <xdr:to>
      <xdr:col>13</xdr:col>
      <xdr:colOff>189300</xdr:colOff>
      <xdr:row>8</xdr:row>
      <xdr:rowOff>24673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134100" y="1009648"/>
          <a:ext cx="1980000" cy="720000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GHG</a:t>
          </a:r>
          <a:r>
            <a:rPr lang="en-GB" sz="1600" b="1" baseline="0">
              <a:solidFill>
                <a:srgbClr val="55379B"/>
              </a:solidFill>
            </a:rPr>
            <a:t> emissions</a:t>
          </a:r>
        </a:p>
        <a:p>
          <a:pPr algn="ctr"/>
          <a:r>
            <a:rPr lang="en-GB" sz="1600" b="1" baseline="0">
              <a:solidFill>
                <a:srgbClr val="55379B"/>
              </a:solidFill>
            </a:rPr>
            <a:t> end-to-end</a:t>
          </a:r>
          <a:endParaRPr lang="en-GB" sz="1600" b="1">
            <a:solidFill>
              <a:srgbClr val="55379B"/>
            </a:solidFill>
          </a:endParaRPr>
        </a:p>
      </xdr:txBody>
    </xdr:sp>
    <xdr:clientData/>
  </xdr:twoCellAnchor>
  <xdr:twoCellAnchor>
    <xdr:from>
      <xdr:col>6</xdr:col>
      <xdr:colOff>9525</xdr:colOff>
      <xdr:row>4</xdr:row>
      <xdr:rowOff>152398</xdr:rowOff>
    </xdr:from>
    <xdr:to>
      <xdr:col>9</xdr:col>
      <xdr:colOff>160725</xdr:colOff>
      <xdr:row>8</xdr:row>
      <xdr:rowOff>34198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67125" y="1019173"/>
          <a:ext cx="1980000" cy="720000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GHG</a:t>
          </a:r>
          <a:r>
            <a:rPr lang="en-GB" sz="1600" b="1" baseline="0">
              <a:solidFill>
                <a:srgbClr val="55379B"/>
              </a:solidFill>
            </a:rPr>
            <a:t> </a:t>
          </a:r>
          <a:r>
            <a:rPr lang="en-GB" sz="1600" b="1">
              <a:solidFill>
                <a:srgbClr val="55379B"/>
              </a:solidFill>
            </a:rPr>
            <a:t>emissions</a:t>
          </a:r>
          <a:r>
            <a:rPr lang="en-GB" sz="1600" b="1" baseline="0">
              <a:solidFill>
                <a:srgbClr val="55379B"/>
              </a:solidFill>
            </a:rPr>
            <a:t> </a:t>
          </a:r>
          <a:r>
            <a:rPr lang="en-GB" sz="1600" b="1">
              <a:solidFill>
                <a:srgbClr val="55379B"/>
              </a:solidFill>
            </a:rPr>
            <a:t>summaries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2</xdr:row>
      <xdr:rowOff>93133</xdr:rowOff>
    </xdr:from>
    <xdr:to>
      <xdr:col>0</xdr:col>
      <xdr:colOff>2471625</xdr:colOff>
      <xdr:row>3</xdr:row>
      <xdr:rowOff>137583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71625" y="601133"/>
          <a:ext cx="900000" cy="287867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168274</xdr:colOff>
      <xdr:row>1</xdr:row>
      <xdr:rowOff>201083</xdr:rowOff>
    </xdr:from>
    <xdr:to>
      <xdr:col>3</xdr:col>
      <xdr:colOff>73441</xdr:colOff>
      <xdr:row>3</xdr:row>
      <xdr:rowOff>160999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168774" y="465666"/>
          <a:ext cx="900000" cy="288000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  <xdr:twoCellAnchor>
    <xdr:from>
      <xdr:col>0</xdr:col>
      <xdr:colOff>31749</xdr:colOff>
      <xdr:row>109</xdr:row>
      <xdr:rowOff>10584</xdr:rowOff>
    </xdr:from>
    <xdr:to>
      <xdr:col>0</xdr:col>
      <xdr:colOff>254000</xdr:colOff>
      <xdr:row>109</xdr:row>
      <xdr:rowOff>211667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1749" y="8043334"/>
          <a:ext cx="222251" cy="201083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lang="en-GB" sz="1000" b="1">
              <a:ln>
                <a:noFill/>
              </a:ln>
              <a:solidFill>
                <a:srgbClr val="FFFF00"/>
              </a:solidFill>
            </a:rPr>
            <a:t>#3</a:t>
          </a:r>
        </a:p>
      </xdr:txBody>
    </xdr:sp>
    <xdr:clientData/>
  </xdr:twoCellAnchor>
  <xdr:twoCellAnchor>
    <xdr:from>
      <xdr:col>0</xdr:col>
      <xdr:colOff>31749</xdr:colOff>
      <xdr:row>107</xdr:row>
      <xdr:rowOff>179917</xdr:rowOff>
    </xdr:from>
    <xdr:to>
      <xdr:col>0</xdr:col>
      <xdr:colOff>254000</xdr:colOff>
      <xdr:row>109</xdr:row>
      <xdr:rowOff>21166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1749" y="7831667"/>
          <a:ext cx="222251" cy="222249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lang="en-GB" sz="1000" b="1">
              <a:ln>
                <a:noFill/>
              </a:ln>
              <a:solidFill>
                <a:schemeClr val="bg1"/>
              </a:solidFill>
            </a:rPr>
            <a:t>#1</a:t>
          </a:r>
        </a:p>
      </xdr:txBody>
    </xdr:sp>
    <xdr:clientData/>
  </xdr:twoCellAnchor>
  <xdr:twoCellAnchor>
    <xdr:from>
      <xdr:col>0</xdr:col>
      <xdr:colOff>31749</xdr:colOff>
      <xdr:row>110</xdr:row>
      <xdr:rowOff>10584</xdr:rowOff>
    </xdr:from>
    <xdr:to>
      <xdr:col>0</xdr:col>
      <xdr:colOff>254000</xdr:colOff>
      <xdr:row>110</xdr:row>
      <xdr:rowOff>211667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1749" y="21837651"/>
          <a:ext cx="222251" cy="170603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lang="en-GB" sz="1000" b="1">
              <a:ln>
                <a:noFill/>
              </a:ln>
              <a:solidFill>
                <a:srgbClr val="FFFF00"/>
              </a:solidFill>
            </a:rPr>
            <a:t>#3</a:t>
          </a:r>
        </a:p>
      </xdr:txBody>
    </xdr:sp>
    <xdr:clientData/>
  </xdr:twoCellAnchor>
  <xdr:twoCellAnchor>
    <xdr:from>
      <xdr:col>0</xdr:col>
      <xdr:colOff>31749</xdr:colOff>
      <xdr:row>108</xdr:row>
      <xdr:rowOff>179917</xdr:rowOff>
    </xdr:from>
    <xdr:to>
      <xdr:col>0</xdr:col>
      <xdr:colOff>254000</xdr:colOff>
      <xdr:row>110</xdr:row>
      <xdr:rowOff>21166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1749" y="21634450"/>
          <a:ext cx="222251" cy="213783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lang="en-GB" sz="1000" b="1">
              <a:ln>
                <a:noFill/>
              </a:ln>
              <a:solidFill>
                <a:schemeClr val="accent6">
                  <a:lumMod val="60000"/>
                  <a:lumOff val="40000"/>
                </a:schemeClr>
              </a:solidFill>
            </a:rPr>
            <a:t>#2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219074</xdr:colOff>
      <xdr:row>1</xdr:row>
      <xdr:rowOff>190501</xdr:rowOff>
    </xdr:from>
    <xdr:to>
      <xdr:col>2</xdr:col>
      <xdr:colOff>1202531</xdr:colOff>
      <xdr:row>2</xdr:row>
      <xdr:rowOff>223838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962274" y="457201"/>
          <a:ext cx="983457" cy="300037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  <xdr:twoCellAnchor editAs="oneCell">
    <xdr:from>
      <xdr:col>0</xdr:col>
      <xdr:colOff>23812</xdr:colOff>
      <xdr:row>42</xdr:row>
      <xdr:rowOff>11907</xdr:rowOff>
    </xdr:from>
    <xdr:to>
      <xdr:col>0</xdr:col>
      <xdr:colOff>660535</xdr:colOff>
      <xdr:row>43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7881938"/>
          <a:ext cx="636723" cy="178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166687</xdr:colOff>
      <xdr:row>21</xdr:row>
      <xdr:rowOff>52387</xdr:rowOff>
    </xdr:from>
    <xdr:to>
      <xdr:col>11</xdr:col>
      <xdr:colOff>428624</xdr:colOff>
      <xdr:row>21</xdr:row>
      <xdr:rowOff>171451</xdr:rowOff>
    </xdr:to>
    <xdr:sp macro="" textlink="">
      <xdr:nvSpPr>
        <xdr:cNvPr id="10" name="Right Arrow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2168187" y="4729162"/>
          <a:ext cx="890587" cy="119064"/>
        </a:xfrm>
        <a:prstGeom prst="rightArrow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23812</xdr:colOff>
      <xdr:row>42</xdr:row>
      <xdr:rowOff>11907</xdr:rowOff>
    </xdr:from>
    <xdr:to>
      <xdr:col>0</xdr:col>
      <xdr:colOff>660535</xdr:colOff>
      <xdr:row>43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8561547"/>
          <a:ext cx="636723" cy="170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166687</xdr:colOff>
      <xdr:row>24</xdr:row>
      <xdr:rowOff>23812</xdr:rowOff>
    </xdr:from>
    <xdr:to>
      <xdr:col>11</xdr:col>
      <xdr:colOff>428624</xdr:colOff>
      <xdr:row>24</xdr:row>
      <xdr:rowOff>142876</xdr:rowOff>
    </xdr:to>
    <xdr:sp macro="" textlink="">
      <xdr:nvSpPr>
        <xdr:cNvPr id="12" name="Right Arrow 7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2168187" y="5338762"/>
          <a:ext cx="890587" cy="119064"/>
        </a:xfrm>
        <a:prstGeom prst="rightArrow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190499</xdr:colOff>
      <xdr:row>11</xdr:row>
      <xdr:rowOff>83344</xdr:rowOff>
    </xdr:from>
    <xdr:to>
      <xdr:col>11</xdr:col>
      <xdr:colOff>452436</xdr:colOff>
      <xdr:row>11</xdr:row>
      <xdr:rowOff>202408</xdr:rowOff>
    </xdr:to>
    <xdr:sp macro="" textlink="">
      <xdr:nvSpPr>
        <xdr:cNvPr id="13" name="Right Arrow 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2191999" y="2359819"/>
          <a:ext cx="890587" cy="119064"/>
        </a:xfrm>
        <a:prstGeom prst="rightArrow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214311</xdr:colOff>
      <xdr:row>2</xdr:row>
      <xdr:rowOff>127004</xdr:rowOff>
    </xdr:from>
    <xdr:to>
      <xdr:col>1</xdr:col>
      <xdr:colOff>221342</xdr:colOff>
      <xdr:row>4</xdr:row>
      <xdr:rowOff>35720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14311" y="662785"/>
          <a:ext cx="900000" cy="277810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  <xdr:twoCellAnchor>
    <xdr:from>
      <xdr:col>3</xdr:col>
      <xdr:colOff>130969</xdr:colOff>
      <xdr:row>68</xdr:row>
      <xdr:rowOff>47624</xdr:rowOff>
    </xdr:from>
    <xdr:to>
      <xdr:col>9</xdr:col>
      <xdr:colOff>83343</xdr:colOff>
      <xdr:row>68</xdr:row>
      <xdr:rowOff>190499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536407" y="14025562"/>
          <a:ext cx="1095374" cy="142875"/>
        </a:xfrm>
        <a:prstGeom prst="rightArrow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193150</xdr:colOff>
      <xdr:row>68</xdr:row>
      <xdr:rowOff>170656</xdr:rowOff>
    </xdr:from>
    <xdr:to>
      <xdr:col>7</xdr:col>
      <xdr:colOff>457733</xdr:colOff>
      <xdr:row>69</xdr:row>
      <xdr:rowOff>150812</xdr:rowOff>
    </xdr:to>
    <xdr:sp macro="" textlink="">
      <xdr:nvSpPr>
        <xdr:cNvPr id="7" name="Bent-Up Arrow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32275" y="20685125"/>
          <a:ext cx="264583" cy="182562"/>
        </a:xfrm>
        <a:prstGeom prst="bentUpArrow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214311</xdr:colOff>
      <xdr:row>2</xdr:row>
      <xdr:rowOff>127004</xdr:rowOff>
    </xdr:from>
    <xdr:to>
      <xdr:col>1</xdr:col>
      <xdr:colOff>221342</xdr:colOff>
      <xdr:row>4</xdr:row>
      <xdr:rowOff>35720</xdr:rowOff>
    </xdr:to>
    <xdr:sp macro="" textlink="">
      <xdr:nvSpPr>
        <xdr:cNvPr id="5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14311" y="652784"/>
          <a:ext cx="929051" cy="259236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  <xdr:twoCellAnchor>
    <xdr:from>
      <xdr:col>3</xdr:col>
      <xdr:colOff>130969</xdr:colOff>
      <xdr:row>68</xdr:row>
      <xdr:rowOff>47624</xdr:rowOff>
    </xdr:from>
    <xdr:to>
      <xdr:col>9</xdr:col>
      <xdr:colOff>83343</xdr:colOff>
      <xdr:row>68</xdr:row>
      <xdr:rowOff>190499</xdr:rowOff>
    </xdr:to>
    <xdr:sp macro="" textlink="">
      <xdr:nvSpPr>
        <xdr:cNvPr id="8" name="Right Arrow 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5685949" y="13367384"/>
          <a:ext cx="1141094" cy="142875"/>
        </a:xfrm>
        <a:prstGeom prst="rightArrow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193150</xdr:colOff>
      <xdr:row>68</xdr:row>
      <xdr:rowOff>170656</xdr:rowOff>
    </xdr:from>
    <xdr:to>
      <xdr:col>7</xdr:col>
      <xdr:colOff>457733</xdr:colOff>
      <xdr:row>69</xdr:row>
      <xdr:rowOff>150812</xdr:rowOff>
    </xdr:to>
    <xdr:sp macro="" textlink="">
      <xdr:nvSpPr>
        <xdr:cNvPr id="9" name="Bent-Up Arrow 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923390" y="13490416"/>
          <a:ext cx="264583" cy="178276"/>
        </a:xfrm>
        <a:prstGeom prst="bentUpArrow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2897717</xdr:colOff>
      <xdr:row>1</xdr:row>
      <xdr:rowOff>173566</xdr:rowOff>
    </xdr:from>
    <xdr:to>
      <xdr:col>0</xdr:col>
      <xdr:colOff>3797717</xdr:colOff>
      <xdr:row>2</xdr:row>
      <xdr:rowOff>218150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897717" y="416983"/>
          <a:ext cx="900000" cy="288000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1706033</xdr:colOff>
      <xdr:row>2</xdr:row>
      <xdr:rowOff>42334</xdr:rowOff>
    </xdr:from>
    <xdr:to>
      <xdr:col>0</xdr:col>
      <xdr:colOff>2606033</xdr:colOff>
      <xdr:row>3</xdr:row>
      <xdr:rowOff>2251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706033" y="539751"/>
          <a:ext cx="900000" cy="288000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  <xdr:twoCellAnchor>
    <xdr:from>
      <xdr:col>0</xdr:col>
      <xdr:colOff>1706033</xdr:colOff>
      <xdr:row>2</xdr:row>
      <xdr:rowOff>42334</xdr:rowOff>
    </xdr:from>
    <xdr:to>
      <xdr:col>0</xdr:col>
      <xdr:colOff>2606033</xdr:colOff>
      <xdr:row>3</xdr:row>
      <xdr:rowOff>2251</xdr:rowOff>
    </xdr:to>
    <xdr:sp macro="" textlink="">
      <xdr:nvSpPr>
        <xdr:cNvPr id="3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706033" y="530014"/>
          <a:ext cx="900000" cy="279957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2890308</xdr:colOff>
      <xdr:row>1</xdr:row>
      <xdr:rowOff>159809</xdr:rowOff>
    </xdr:from>
    <xdr:to>
      <xdr:col>0</xdr:col>
      <xdr:colOff>3790308</xdr:colOff>
      <xdr:row>2</xdr:row>
      <xdr:rowOff>204392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890308" y="382059"/>
          <a:ext cx="900000" cy="288000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2036233</xdr:colOff>
      <xdr:row>2</xdr:row>
      <xdr:rowOff>85725</xdr:rowOff>
    </xdr:from>
    <xdr:to>
      <xdr:col>0</xdr:col>
      <xdr:colOff>2936233</xdr:colOff>
      <xdr:row>3</xdr:row>
      <xdr:rowOff>130308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036233" y="572558"/>
          <a:ext cx="900000" cy="288000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fice.bt.com/sites/ECU%20data/data-and-analysis/Private%20Documents/Reports/Consumption/TSO%20-%20Portfolio%20Consumption%20Data%20(EoY%20141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_Log"/>
      <sheetName val="Lookup"/>
      <sheetName val="RoWElectricity"/>
      <sheetName val="Process"/>
      <sheetName val="Rep_Summary"/>
      <sheetName val="WiPDE"/>
      <sheetName val="Rep_CostSummary"/>
      <sheetName val="Rep_BSS"/>
      <sheetName val="Cumulative_Progress"/>
      <sheetName val="Rep_DailyGWh"/>
      <sheetName val="Network"/>
      <sheetName val="Data Centre"/>
      <sheetName val="Estate"/>
      <sheetName val="Estate_gas"/>
      <sheetName val="WeatherImpact(LTA)"/>
      <sheetName val="WeatherImpact(YoY)"/>
      <sheetName val="OldSummary"/>
      <sheetName val="ClosureImpact"/>
      <sheetName val="Out_BFR"/>
      <sheetName val="Out_BFR_OLD"/>
      <sheetName val="Out_WaterfallSummary"/>
      <sheetName val="HH AMR Portfolio"/>
      <sheetName val="NHH AMR Portfolio"/>
      <sheetName val="HH UMS"/>
      <sheetName val="NHH UMS"/>
      <sheetName val="NHH M Billing"/>
      <sheetName val="NHH Q Billing"/>
      <sheetName val="FTTC"/>
      <sheetName val="Tenant"/>
      <sheetName val="NI Tenant"/>
      <sheetName val="Gas"/>
      <sheetName val="Oil"/>
      <sheetName val="NI HH AMR Portfolio"/>
      <sheetName val="NI NHH AMR Portfolio"/>
      <sheetName val="NI UMS"/>
      <sheetName val="NI Gas"/>
      <sheetName val="NI Oil"/>
      <sheetName val="WEATHER"/>
      <sheetName val="BASOL"/>
      <sheetName val="AuditSchedule"/>
      <sheetName val="T20Commentary"/>
      <sheetName val="MixedUse"/>
      <sheetName val="MixedUse_Data"/>
      <sheetName val="Reported_Mpans"/>
    </sheetNames>
    <sheetDataSet>
      <sheetData sheetId="0"/>
      <sheetData sheetId="1">
        <row r="9">
          <cell r="D9" t="str">
            <v>Standby</v>
          </cell>
          <cell r="E9">
            <v>12</v>
          </cell>
        </row>
        <row r="10">
          <cell r="D10" t="str">
            <v>Heating</v>
          </cell>
          <cell r="E10">
            <v>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E92E70-7ADA-4DDB-8F2D-9A0CBA13D4C8}" name="Table1" displayName="Table1" ref="A6:J101" totalsRowShown="0" tableBorderDxfId="28">
  <autoFilter ref="A6:J101" xr:uid="{AF617BE5-C991-4FF4-B915-A056E07BC740}"/>
  <tableColumns count="10">
    <tableColumn id="1" xr3:uid="{5B8551EA-20F0-4A59-B742-CC1B94783AC8}" name="Country #1" dataDxfId="27"/>
    <tableColumn id="2" xr3:uid="{A46836A4-A4F4-46B0-9A10-C01688EB8C96}" name="Contractual instrument type" dataDxfId="26"/>
    <tableColumn id="3" xr3:uid="{0AF23656-FE04-4EAA-834A-4358E7388B5A}" name="LBM CO2e Factor" dataDxfId="25"/>
    <tableColumn id="4" xr3:uid="{3D25BED2-0D5E-4E5C-ABF2-33575D7180B8}" name="MBM CO2e Factor" dataDxfId="24"/>
    <tableColumn id="5" xr3:uid="{BB5990A5-6AF8-4667-B8E0-6F038332F167}" name="T&amp;D CO2 Loss Factor" dataDxfId="23"/>
    <tableColumn id="6" xr3:uid="{EC3E31CA-93DE-404F-B308-58A88F81E499}" name="ΣkWh Net" dataDxfId="22"/>
    <tableColumn id="7" xr3:uid="{263ED508-6260-49BA-9EB5-79AEED41F7CB}" name="ΣT&amp;D CO2e Kg" dataDxfId="21"/>
    <tableColumn id="8" xr3:uid="{22C06476-5FBB-400A-B37A-CDDC8FB3511B}" name="ΣLBM CO2e Kg" dataDxfId="20"/>
    <tableColumn id="9" xr3:uid="{61D74448-3C0E-4D76-AED6-87EE22C9FE19}" name="ΣMBM CO2e Kg" dataDxfId="19"/>
    <tableColumn id="10" xr3:uid="{EF981D95-15FA-4B51-BA89-9216C6B90333}" name="Type of certification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tplc.com/Digitalimpactandsustainability/index.htm" TargetMode="External"/><Relationship Id="rId1" Type="http://schemas.openxmlformats.org/officeDocument/2006/relationships/hyperlink" Target="http://www.btplc.com/Purposefulbusiness/Deliveringourpurpose/index.ht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hgprotocol.org/" TargetMode="External"/><Relationship Id="rId2" Type="http://schemas.openxmlformats.org/officeDocument/2006/relationships/hyperlink" Target="https://www.gov.uk/government/publications/environmental-reporting-guidelines-including-mandatory-greenhouse-gas-emissions-reporting-guidance" TargetMode="External"/><Relationship Id="rId1" Type="http://schemas.openxmlformats.org/officeDocument/2006/relationships/hyperlink" Target="http://www.ghgprotocol.org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there100.org/" TargetMode="External"/><Relationship Id="rId2" Type="http://schemas.openxmlformats.org/officeDocument/2006/relationships/hyperlink" Target="https://ghgprotocol.org/" TargetMode="External"/><Relationship Id="rId1" Type="http://schemas.openxmlformats.org/officeDocument/2006/relationships/hyperlink" Target="http://sciencebasedtargets.org/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t.com/deliveringourpurpose" TargetMode="External"/><Relationship Id="rId2" Type="http://schemas.openxmlformats.org/officeDocument/2006/relationships/hyperlink" Target="https://ghgprotocol.org/" TargetMode="External"/><Relationship Id="rId1" Type="http://schemas.openxmlformats.org/officeDocument/2006/relationships/hyperlink" Target="http://www.bt.com/deliveringourpurpose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bt.com/deliveringourpurpos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AF50"/>
  <sheetViews>
    <sheetView tabSelected="1" zoomScaleNormal="100" workbookViewId="0">
      <selection activeCell="C1" sqref="C1:Q1"/>
    </sheetView>
  </sheetViews>
  <sheetFormatPr defaultRowHeight="14.4" x14ac:dyDescent="0.3"/>
  <sheetData>
    <row r="1" spans="1:32" ht="22.8" x14ac:dyDescent="0.3">
      <c r="A1" s="58"/>
      <c r="B1" s="58"/>
      <c r="C1" s="785" t="s">
        <v>389</v>
      </c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58"/>
      <c r="S1" s="421"/>
      <c r="T1" s="421"/>
      <c r="U1" s="421"/>
      <c r="V1" s="421"/>
      <c r="W1" s="421"/>
      <c r="X1" s="29"/>
      <c r="Y1" s="29"/>
      <c r="Z1" s="29"/>
      <c r="AA1" s="29"/>
      <c r="AB1" s="29"/>
      <c r="AC1" s="29"/>
      <c r="AD1" s="29"/>
      <c r="AE1" s="29"/>
      <c r="AF1" s="29"/>
    </row>
    <row r="2" spans="1:32" x14ac:dyDescent="0.3">
      <c r="A2" s="421"/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29"/>
      <c r="Y2" s="29"/>
      <c r="Z2" s="29"/>
      <c r="AA2" s="29"/>
      <c r="AB2" s="29"/>
      <c r="AC2" s="29"/>
      <c r="AD2" s="29"/>
      <c r="AE2" s="29"/>
      <c r="AF2" s="29"/>
    </row>
    <row r="3" spans="1:32" x14ac:dyDescent="0.3">
      <c r="A3" s="421"/>
      <c r="B3" s="421"/>
      <c r="C3" s="786" t="s">
        <v>41</v>
      </c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421"/>
      <c r="S3" s="421"/>
      <c r="T3" s="421"/>
      <c r="U3" s="421"/>
      <c r="V3" s="421"/>
      <c r="W3" s="421"/>
      <c r="X3" s="29"/>
      <c r="Y3" s="29"/>
      <c r="Z3" s="29"/>
      <c r="AA3" s="29"/>
      <c r="AB3" s="29"/>
      <c r="AC3" s="29"/>
      <c r="AD3" s="29"/>
      <c r="AE3" s="29"/>
      <c r="AF3" s="29"/>
    </row>
    <row r="4" spans="1:32" x14ac:dyDescent="0.3">
      <c r="A4" s="421"/>
      <c r="B4" s="421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421"/>
      <c r="R4" s="421"/>
      <c r="S4" s="421"/>
      <c r="T4" s="421"/>
      <c r="U4" s="421"/>
      <c r="V4" s="421"/>
      <c r="W4" s="421"/>
      <c r="X4" s="29"/>
      <c r="Y4" s="29"/>
      <c r="Z4" s="29"/>
      <c r="AA4" s="29"/>
      <c r="AB4" s="29"/>
      <c r="AC4" s="29"/>
      <c r="AD4" s="29"/>
      <c r="AE4" s="29"/>
      <c r="AF4" s="29"/>
    </row>
    <row r="5" spans="1:32" x14ac:dyDescent="0.3">
      <c r="A5" s="421"/>
      <c r="B5" s="42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29"/>
      <c r="Y5" s="29"/>
      <c r="Z5" s="29"/>
      <c r="AA5" s="29"/>
      <c r="AB5" s="29"/>
      <c r="AC5" s="29"/>
      <c r="AD5" s="29"/>
      <c r="AE5" s="29"/>
      <c r="AF5" s="29"/>
    </row>
    <row r="6" spans="1:32" ht="21" customHeight="1" x14ac:dyDescent="0.3">
      <c r="A6" s="421"/>
      <c r="B6" s="422"/>
      <c r="C6" s="422"/>
      <c r="D6" s="421"/>
      <c r="E6" s="422"/>
      <c r="F6" s="422"/>
      <c r="G6" s="422"/>
      <c r="H6" s="422"/>
      <c r="I6" s="421"/>
      <c r="J6" s="422"/>
      <c r="K6" s="422"/>
      <c r="L6" s="422"/>
      <c r="M6" s="422"/>
      <c r="N6" s="422"/>
      <c r="O6" s="421"/>
      <c r="P6" s="421"/>
      <c r="Q6" s="421"/>
      <c r="R6" s="421"/>
      <c r="S6" s="421"/>
      <c r="T6" s="421"/>
      <c r="U6" s="421"/>
      <c r="V6" s="421"/>
      <c r="W6" s="421"/>
      <c r="X6" s="29"/>
      <c r="Y6" s="29"/>
      <c r="Z6" s="29"/>
      <c r="AA6" s="29"/>
      <c r="AB6" s="29"/>
      <c r="AC6" s="29"/>
      <c r="AD6" s="29"/>
      <c r="AE6" s="29"/>
      <c r="AF6" s="29"/>
    </row>
    <row r="7" spans="1:32" ht="15" customHeight="1" x14ac:dyDescent="0.3">
      <c r="A7" s="421"/>
      <c r="B7" s="422"/>
      <c r="C7" s="422"/>
      <c r="D7" s="421"/>
      <c r="E7" s="422"/>
      <c r="F7" s="422"/>
      <c r="G7" s="422"/>
      <c r="H7" s="422"/>
      <c r="I7" s="421"/>
      <c r="J7" s="422"/>
      <c r="K7" s="422"/>
      <c r="L7" s="422"/>
      <c r="M7" s="422"/>
      <c r="N7" s="422"/>
      <c r="O7" s="421"/>
      <c r="P7" s="421"/>
      <c r="Q7" s="421"/>
      <c r="R7" s="421"/>
      <c r="S7" s="421"/>
      <c r="T7" s="421"/>
      <c r="U7" s="421"/>
      <c r="V7" s="421"/>
      <c r="W7" s="421"/>
      <c r="X7" s="29"/>
      <c r="Y7" s="29"/>
      <c r="Z7" s="29"/>
      <c r="AA7" s="29"/>
      <c r="AB7" s="29"/>
      <c r="AC7" s="29"/>
      <c r="AD7" s="29"/>
      <c r="AE7" s="29"/>
      <c r="AF7" s="29"/>
    </row>
    <row r="8" spans="1:32" x14ac:dyDescent="0.3">
      <c r="A8" s="421"/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29"/>
      <c r="Y8" s="29"/>
      <c r="Z8" s="29"/>
      <c r="AA8" s="29"/>
      <c r="AB8" s="29"/>
      <c r="AC8" s="29"/>
      <c r="AD8" s="29"/>
      <c r="AE8" s="29"/>
      <c r="AF8" s="29"/>
    </row>
    <row r="9" spans="1:32" x14ac:dyDescent="0.3">
      <c r="A9" s="421"/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29"/>
      <c r="Y9" s="29"/>
      <c r="Z9" s="29"/>
      <c r="AA9" s="29"/>
      <c r="AB9" s="29"/>
      <c r="AC9" s="29"/>
      <c r="AD9" s="29"/>
      <c r="AE9" s="29"/>
      <c r="AF9" s="29"/>
    </row>
    <row r="10" spans="1:32" x14ac:dyDescent="0.3">
      <c r="A10" s="421"/>
      <c r="B10" s="421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x14ac:dyDescent="0.3">
      <c r="A11" s="421"/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x14ac:dyDescent="0.3">
      <c r="A12" s="421"/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29"/>
      <c r="Y12" s="29"/>
      <c r="Z12" s="29"/>
      <c r="AA12" s="29"/>
      <c r="AB12" s="29"/>
      <c r="AC12" s="29"/>
      <c r="AD12" s="29"/>
      <c r="AE12" s="29"/>
      <c r="AF12" s="29"/>
    </row>
    <row r="13" spans="1:32" x14ac:dyDescent="0.3">
      <c r="A13" s="421"/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29"/>
      <c r="Y13" s="29"/>
      <c r="Z13" s="29"/>
      <c r="AA13" s="29"/>
      <c r="AB13" s="29"/>
      <c r="AC13" s="29"/>
      <c r="AD13" s="29"/>
      <c r="AE13" s="29"/>
      <c r="AF13" s="29"/>
    </row>
    <row r="14" spans="1:32" x14ac:dyDescent="0.3">
      <c r="A14" s="421"/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29"/>
      <c r="Y14" s="29"/>
      <c r="Z14" s="29"/>
      <c r="AA14" s="29"/>
      <c r="AB14" s="29"/>
      <c r="AC14" s="29"/>
      <c r="AD14" s="29"/>
      <c r="AE14" s="29"/>
      <c r="AF14" s="29"/>
    </row>
    <row r="15" spans="1:32" x14ac:dyDescent="0.3">
      <c r="A15" s="421"/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x14ac:dyDescent="0.3">
      <c r="A16" s="421"/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29"/>
      <c r="Y16" s="29"/>
      <c r="Z16" s="29"/>
      <c r="AA16" s="29"/>
      <c r="AB16" s="29"/>
      <c r="AC16" s="29"/>
      <c r="AD16" s="29"/>
      <c r="AE16" s="29"/>
      <c r="AF16" s="29"/>
    </row>
    <row r="17" spans="1:32" x14ac:dyDescent="0.3">
      <c r="A17" s="421"/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x14ac:dyDescent="0.3">
      <c r="A18" s="421"/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29"/>
      <c r="Y18" s="29"/>
      <c r="Z18" s="29"/>
      <c r="AA18" s="29"/>
      <c r="AB18" s="29"/>
      <c r="AC18" s="29"/>
      <c r="AD18" s="29"/>
      <c r="AE18" s="29"/>
      <c r="AF18" s="29"/>
    </row>
    <row r="19" spans="1:32" x14ac:dyDescent="0.3">
      <c r="A19" s="421"/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x14ac:dyDescent="0.3">
      <c r="A20" s="421"/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29"/>
      <c r="Y20" s="29"/>
      <c r="Z20" s="29"/>
      <c r="AA20" s="29"/>
      <c r="AB20" s="29"/>
      <c r="AC20" s="29"/>
      <c r="AD20" s="29"/>
      <c r="AE20" s="29"/>
      <c r="AF20" s="29"/>
    </row>
    <row r="21" spans="1:32" x14ac:dyDescent="0.3">
      <c r="A21" s="421"/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x14ac:dyDescent="0.3">
      <c r="A22" s="421"/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 t="s">
        <v>121</v>
      </c>
      <c r="M22" s="421"/>
      <c r="N22" s="421"/>
      <c r="O22" s="421"/>
      <c r="P22" s="421"/>
      <c r="Q22" s="423" t="s">
        <v>192</v>
      </c>
      <c r="R22" s="424"/>
      <c r="S22" s="424"/>
      <c r="T22" s="425"/>
      <c r="U22" s="425"/>
      <c r="V22" s="421"/>
      <c r="W22" s="421"/>
      <c r="X22" s="29"/>
      <c r="Y22" s="29"/>
      <c r="Z22" s="29"/>
      <c r="AA22" s="29"/>
      <c r="AB22" s="29"/>
      <c r="AC22" s="29"/>
      <c r="AD22" s="29"/>
      <c r="AE22" s="29"/>
      <c r="AF22" s="29"/>
    </row>
    <row r="23" spans="1:32" x14ac:dyDescent="0.3">
      <c r="A23" s="421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x14ac:dyDescent="0.3">
      <c r="A24" s="421"/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x14ac:dyDescent="0.3">
      <c r="A25" s="421"/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x14ac:dyDescent="0.3">
      <c r="A26" s="421"/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29"/>
      <c r="Y26" s="29"/>
      <c r="Z26" s="29"/>
      <c r="AA26" s="29"/>
      <c r="AB26" s="29"/>
      <c r="AC26" s="29"/>
      <c r="AD26" s="29"/>
      <c r="AE26" s="29"/>
      <c r="AF26" s="29"/>
    </row>
    <row r="27" spans="1:32" x14ac:dyDescent="0.3">
      <c r="A27" s="421"/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29"/>
      <c r="Y27" s="29"/>
      <c r="Z27" s="29"/>
      <c r="AA27" s="29"/>
      <c r="AB27" s="29"/>
      <c r="AC27" s="29"/>
      <c r="AD27" s="29"/>
      <c r="AE27" s="29"/>
      <c r="AF27" s="29"/>
    </row>
    <row r="28" spans="1:32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2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2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1:32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2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2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spans="1:32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</row>
    <row r="42" spans="1:32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</row>
    <row r="43" spans="1:32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spans="1:32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1:32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spans="1:32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spans="1:32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2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</row>
    <row r="49" spans="1:32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</row>
    <row r="50" spans="1:32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</sheetData>
  <mergeCells count="3">
    <mergeCell ref="C1:Q1"/>
    <mergeCell ref="C3:Q3"/>
    <mergeCell ref="C4:P4"/>
  </mergeCells>
  <hyperlinks>
    <hyperlink ref="Q22:S22" r:id="rId1" display="Delivering our purpose report" xr:uid="{00000000-0004-0000-0100-000000000000}"/>
    <hyperlink ref="Q22" r:id="rId2" xr:uid="{00000000-0004-0000-0100-00000100000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70"/>
  <sheetViews>
    <sheetView zoomScale="90" zoomScaleNormal="90" workbookViewId="0">
      <pane ySplit="5" topLeftCell="A6" activePane="bottomLeft" state="frozen"/>
      <selection pane="bottomLeft" activeCell="A2" sqref="A2"/>
    </sheetView>
  </sheetViews>
  <sheetFormatPr defaultColWidth="9.109375" defaultRowHeight="10.199999999999999" x14ac:dyDescent="0.3"/>
  <cols>
    <col min="1" max="1" width="58.88671875" style="202" customWidth="1"/>
    <col min="2" max="2" width="14.5546875" style="202" hidden="1" customWidth="1"/>
    <col min="3" max="3" width="12.44140625" style="202" hidden="1" customWidth="1"/>
    <col min="4" max="8" width="12.77734375" style="202" customWidth="1"/>
    <col min="9" max="16384" width="9.109375" style="202"/>
  </cols>
  <sheetData>
    <row r="1" spans="1:25" ht="18" x14ac:dyDescent="0.3">
      <c r="A1" s="133" t="s">
        <v>170</v>
      </c>
      <c r="B1" s="200"/>
      <c r="C1" s="200"/>
      <c r="D1" s="200"/>
      <c r="E1" s="200"/>
      <c r="F1" s="200"/>
      <c r="G1" s="200"/>
      <c r="H1" s="286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25" ht="21" customHeight="1" x14ac:dyDescent="0.3">
      <c r="A2" s="648" t="s">
        <v>352</v>
      </c>
      <c r="B2" s="25"/>
      <c r="C2" s="25"/>
      <c r="D2" s="25"/>
      <c r="E2" s="25"/>
      <c r="F2" s="25"/>
      <c r="G2" s="25"/>
      <c r="H2" s="287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</row>
    <row r="3" spans="1:25" ht="18" x14ac:dyDescent="0.3">
      <c r="A3" s="24"/>
      <c r="B3" s="27">
        <v>2014</v>
      </c>
      <c r="C3" s="27">
        <v>2015</v>
      </c>
      <c r="D3" s="27">
        <v>2016</v>
      </c>
      <c r="E3" s="27" t="s">
        <v>108</v>
      </c>
      <c r="F3" s="27">
        <v>2018</v>
      </c>
      <c r="G3" s="27">
        <v>2019</v>
      </c>
      <c r="H3" s="28">
        <v>2020</v>
      </c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</row>
    <row r="4" spans="1:25" ht="18" customHeight="1" x14ac:dyDescent="0.3">
      <c r="A4" s="24"/>
      <c r="B4" s="204"/>
      <c r="C4" s="204"/>
      <c r="D4" s="204"/>
      <c r="E4" s="204"/>
      <c r="F4" s="204"/>
      <c r="G4" s="204"/>
      <c r="H4" s="288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</row>
    <row r="5" spans="1:25" ht="15.6" x14ac:dyDescent="0.3">
      <c r="A5" s="205" t="s">
        <v>56</v>
      </c>
      <c r="B5" s="206"/>
      <c r="C5" s="207"/>
      <c r="D5" s="207"/>
      <c r="E5" s="207"/>
      <c r="F5" s="207"/>
      <c r="G5" s="207"/>
      <c r="H5" s="289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1:25" ht="15.6" x14ac:dyDescent="0.3">
      <c r="A6" s="208" t="s">
        <v>57</v>
      </c>
      <c r="B6" s="209"/>
      <c r="C6" s="210"/>
      <c r="D6" s="210"/>
      <c r="E6" s="210"/>
      <c r="F6" s="210"/>
      <c r="G6" s="210"/>
      <c r="H6" s="290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</row>
    <row r="7" spans="1:25" ht="18" x14ac:dyDescent="0.3">
      <c r="A7" s="1" t="s">
        <v>336</v>
      </c>
      <c r="B7" s="211">
        <v>0</v>
      </c>
      <c r="C7" s="211">
        <v>0</v>
      </c>
      <c r="D7" s="776">
        <v>0</v>
      </c>
      <c r="E7" s="776">
        <v>442.32067121747548</v>
      </c>
      <c r="F7" s="776">
        <v>440.51721423984361</v>
      </c>
      <c r="G7" s="776">
        <v>276.13062416168282</v>
      </c>
      <c r="H7" s="777">
        <v>110.73553050416314</v>
      </c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</row>
    <row r="8" spans="1:25" ht="18" x14ac:dyDescent="0.3">
      <c r="A8" s="1" t="s">
        <v>337</v>
      </c>
      <c r="B8" s="211">
        <v>2033.3784573041069</v>
      </c>
      <c r="C8" s="211">
        <v>1967.3836979247158</v>
      </c>
      <c r="D8" s="776">
        <v>1918.373842965698</v>
      </c>
      <c r="E8" s="776">
        <v>1864.9141862588067</v>
      </c>
      <c r="F8" s="776">
        <v>1929.0564970999967</v>
      </c>
      <c r="G8" s="776">
        <v>2136.451630743205</v>
      </c>
      <c r="H8" s="777">
        <v>2260.3083053311525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5" ht="18" x14ac:dyDescent="0.3">
      <c r="A9" s="1" t="s">
        <v>338</v>
      </c>
      <c r="B9" s="664">
        <v>0</v>
      </c>
      <c r="C9" s="664">
        <v>1.808823E-2</v>
      </c>
      <c r="D9" s="780">
        <v>2.0832E-2</v>
      </c>
      <c r="E9" s="780">
        <v>2.1071709999999997E-2</v>
      </c>
      <c r="F9" s="780">
        <v>2.0282749999999995E-2</v>
      </c>
      <c r="G9" s="780">
        <v>2.0915720000000002E-2</v>
      </c>
      <c r="H9" s="779">
        <v>2.0915720000000002E-2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5" ht="18" x14ac:dyDescent="0.3">
      <c r="A10" s="1" t="s">
        <v>339</v>
      </c>
      <c r="B10" s="211">
        <v>0</v>
      </c>
      <c r="C10" s="211">
        <v>0</v>
      </c>
      <c r="D10" s="776">
        <v>0</v>
      </c>
      <c r="E10" s="776">
        <v>178.395918320834</v>
      </c>
      <c r="F10" s="776">
        <v>81.413566876800004</v>
      </c>
      <c r="G10" s="776">
        <v>0</v>
      </c>
      <c r="H10" s="777">
        <v>0</v>
      </c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</row>
    <row r="11" spans="1:25" ht="15" hidden="1" x14ac:dyDescent="0.3">
      <c r="A11" s="1" t="s">
        <v>213</v>
      </c>
      <c r="B11" s="211">
        <v>0</v>
      </c>
      <c r="C11" s="211">
        <v>0</v>
      </c>
      <c r="D11" s="776">
        <v>0</v>
      </c>
      <c r="E11" s="776">
        <v>0</v>
      </c>
      <c r="F11" s="776">
        <v>0</v>
      </c>
      <c r="G11" s="776">
        <v>0</v>
      </c>
      <c r="H11" s="777">
        <v>0</v>
      </c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</row>
    <row r="12" spans="1:25" ht="15" hidden="1" x14ac:dyDescent="0.3">
      <c r="A12" s="214" t="s">
        <v>214</v>
      </c>
      <c r="B12" s="211">
        <v>0</v>
      </c>
      <c r="C12" s="211">
        <v>0</v>
      </c>
      <c r="D12" s="776">
        <v>0</v>
      </c>
      <c r="E12" s="776">
        <v>0</v>
      </c>
      <c r="F12" s="776">
        <v>0</v>
      </c>
      <c r="G12" s="776">
        <v>0</v>
      </c>
      <c r="H12" s="777">
        <v>0</v>
      </c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</row>
    <row r="13" spans="1:25" ht="18" x14ac:dyDescent="0.3">
      <c r="A13" s="1" t="s">
        <v>340</v>
      </c>
      <c r="B13" s="211">
        <v>86.826518637643318</v>
      </c>
      <c r="C13" s="211">
        <v>66.909943720413338</v>
      </c>
      <c r="D13" s="776">
        <v>64.463088462444773</v>
      </c>
      <c r="E13" s="776">
        <v>68.61426782999996</v>
      </c>
      <c r="F13" s="776">
        <v>70.107494879999962</v>
      </c>
      <c r="G13" s="776">
        <v>64.128453589999978</v>
      </c>
      <c r="H13" s="777">
        <v>63.276486809999966</v>
      </c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</row>
    <row r="14" spans="1:25" ht="18" hidden="1" x14ac:dyDescent="0.3">
      <c r="A14" s="1" t="s">
        <v>215</v>
      </c>
      <c r="B14" s="211">
        <v>0</v>
      </c>
      <c r="C14" s="211">
        <v>0</v>
      </c>
      <c r="D14" s="776">
        <v>0</v>
      </c>
      <c r="E14" s="776">
        <v>0</v>
      </c>
      <c r="F14" s="776">
        <v>0</v>
      </c>
      <c r="G14" s="776">
        <v>0</v>
      </c>
      <c r="H14" s="777">
        <v>0</v>
      </c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</row>
    <row r="15" spans="1:25" ht="18" x14ac:dyDescent="0.3">
      <c r="A15" s="1" t="s">
        <v>341</v>
      </c>
      <c r="B15" s="211">
        <v>6.4643697581218671</v>
      </c>
      <c r="C15" s="211">
        <v>6.0106335787109808</v>
      </c>
      <c r="D15" s="776">
        <v>3.4294846666666663</v>
      </c>
      <c r="E15" s="776">
        <v>3.783211006666666</v>
      </c>
      <c r="F15" s="776">
        <v>3.6829356666666664</v>
      </c>
      <c r="G15" s="776">
        <v>2.9074430000000002</v>
      </c>
      <c r="H15" s="777">
        <v>2.9730323333333328</v>
      </c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</row>
    <row r="16" spans="1:25" ht="18" x14ac:dyDescent="0.3">
      <c r="A16" s="1" t="s">
        <v>342</v>
      </c>
      <c r="B16" s="211">
        <v>11.538646520582244</v>
      </c>
      <c r="C16" s="211">
        <v>11.538651443575935</v>
      </c>
      <c r="D16" s="776">
        <v>7.5352679999999994</v>
      </c>
      <c r="E16" s="776">
        <v>7.4445809040000004</v>
      </c>
      <c r="F16" s="776">
        <v>10.23072</v>
      </c>
      <c r="G16" s="776">
        <v>9.0979897819436566</v>
      </c>
      <c r="H16" s="777">
        <v>7.4300191742222221</v>
      </c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</row>
    <row r="17" spans="1:25" ht="18.600000000000001" thickBot="1" x14ac:dyDescent="0.35">
      <c r="A17" s="214" t="s">
        <v>343</v>
      </c>
      <c r="B17" s="218">
        <v>0</v>
      </c>
      <c r="C17" s="218">
        <v>0</v>
      </c>
      <c r="D17" s="778"/>
      <c r="E17" s="778"/>
      <c r="F17" s="778"/>
      <c r="G17" s="782">
        <v>1.0604000000000001E-2</v>
      </c>
      <c r="H17" s="781">
        <v>7.5199999999999996E-4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</row>
    <row r="18" spans="1:25" ht="16.2" thickBot="1" x14ac:dyDescent="0.35">
      <c r="A18" s="215" t="s">
        <v>42</v>
      </c>
      <c r="B18" s="663">
        <f>SUM(B7:B17)</f>
        <v>2138.2079922204543</v>
      </c>
      <c r="C18" s="663">
        <f t="shared" ref="C18:H18" si="0">SUM(C7:C17)</f>
        <v>2051.8610148974162</v>
      </c>
      <c r="D18" s="663">
        <f t="shared" si="0"/>
        <v>1993.8225160948095</v>
      </c>
      <c r="E18" s="663">
        <f t="shared" si="0"/>
        <v>2565.4939072477823</v>
      </c>
      <c r="F18" s="663">
        <f t="shared" si="0"/>
        <v>2535.0287115133074</v>
      </c>
      <c r="G18" s="663">
        <f t="shared" si="0"/>
        <v>2488.7476609968321</v>
      </c>
      <c r="H18" s="726">
        <f t="shared" si="0"/>
        <v>2444.7450418728713</v>
      </c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</row>
    <row r="19" spans="1:25" ht="13.5" customHeight="1" thickBot="1" x14ac:dyDescent="0.35">
      <c r="A19" s="217"/>
      <c r="B19" s="218"/>
      <c r="C19" s="218"/>
      <c r="D19" s="395"/>
      <c r="E19" s="395"/>
      <c r="F19" s="395"/>
      <c r="G19" s="395"/>
      <c r="H19" s="669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</row>
    <row r="20" spans="1:25" ht="15.6" x14ac:dyDescent="0.3">
      <c r="A20" s="219" t="s">
        <v>335</v>
      </c>
      <c r="B20" s="220"/>
      <c r="C20" s="220"/>
      <c r="D20" s="220"/>
      <c r="E20" s="220"/>
      <c r="F20" s="220"/>
      <c r="G20" s="220"/>
      <c r="H20" s="670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</row>
    <row r="21" spans="1:25" ht="15" x14ac:dyDescent="0.3">
      <c r="A21" s="1" t="s">
        <v>344</v>
      </c>
      <c r="B21" s="211">
        <v>156.69202912</v>
      </c>
      <c r="C21" s="211">
        <v>139.02935461000001</v>
      </c>
      <c r="D21" s="211">
        <v>112.29964615999999</v>
      </c>
      <c r="E21" s="211">
        <v>101.57192622454183</v>
      </c>
      <c r="F21" s="211">
        <v>101.92694344925634</v>
      </c>
      <c r="G21" s="211">
        <v>100.37580744422442</v>
      </c>
      <c r="H21" s="291">
        <v>96.696104249752125</v>
      </c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</row>
    <row r="22" spans="1:25" ht="15" x14ac:dyDescent="0.3">
      <c r="A22" s="1" t="s">
        <v>345</v>
      </c>
      <c r="B22" s="211">
        <v>227.70032624000001</v>
      </c>
      <c r="C22" s="211">
        <v>210.42186960000001</v>
      </c>
      <c r="D22" s="211">
        <v>226.702945</v>
      </c>
      <c r="E22" s="211">
        <v>260.28840803118857</v>
      </c>
      <c r="F22" s="211">
        <v>255.31843258516557</v>
      </c>
      <c r="G22" s="211">
        <v>244.75433163025673</v>
      </c>
      <c r="H22" s="291">
        <v>228.02479425913481</v>
      </c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</row>
    <row r="23" spans="1:25" ht="15" hidden="1" x14ac:dyDescent="0.3">
      <c r="A23" s="1" t="s">
        <v>211</v>
      </c>
      <c r="B23" s="21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  <c r="H23" s="291">
        <v>0</v>
      </c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</row>
    <row r="24" spans="1:25" ht="15" x14ac:dyDescent="0.3">
      <c r="A24" s="1" t="s">
        <v>346</v>
      </c>
      <c r="B24" s="664">
        <v>0</v>
      </c>
      <c r="C24" s="664">
        <v>0</v>
      </c>
      <c r="D24" s="783">
        <v>0</v>
      </c>
      <c r="E24" s="664">
        <v>3.8396720000000002E-2</v>
      </c>
      <c r="F24" s="664">
        <v>4.3093059999999996E-2</v>
      </c>
      <c r="G24" s="664">
        <v>3.6354400000000002E-2</v>
      </c>
      <c r="H24" s="668">
        <v>3.0105088608289442E-2</v>
      </c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</row>
    <row r="25" spans="1:25" ht="15" x14ac:dyDescent="0.3">
      <c r="A25" s="1" t="s">
        <v>347</v>
      </c>
      <c r="B25" s="664">
        <v>0.19299966999999998</v>
      </c>
      <c r="C25" s="664">
        <v>0.36660298000000002</v>
      </c>
      <c r="D25" s="664">
        <v>0.184998</v>
      </c>
      <c r="E25" s="783">
        <v>0</v>
      </c>
      <c r="F25" s="783">
        <v>0</v>
      </c>
      <c r="G25" s="783">
        <v>0</v>
      </c>
      <c r="H25" s="784">
        <v>0</v>
      </c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x14ac:dyDescent="0.3">
      <c r="A26" s="1" t="s">
        <v>348</v>
      </c>
      <c r="B26" s="212">
        <v>0.65113681999999995</v>
      </c>
      <c r="C26" s="212">
        <v>0.76771299999999998</v>
      </c>
      <c r="D26" s="212">
        <v>5.6552999999999999E-2</v>
      </c>
      <c r="E26" s="212">
        <v>0.24435399999999999</v>
      </c>
      <c r="F26" s="212">
        <v>0.29346099999999992</v>
      </c>
      <c r="G26" s="212">
        <v>0.29346099999999992</v>
      </c>
      <c r="H26" s="292">
        <v>0.29346099999999992</v>
      </c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ht="18" x14ac:dyDescent="0.3">
      <c r="A27" s="1" t="s">
        <v>340</v>
      </c>
      <c r="B27" s="212">
        <v>1.1816355099999998</v>
      </c>
      <c r="C27" s="212">
        <v>1.07647045</v>
      </c>
      <c r="D27" s="212">
        <v>0.39724585435333332</v>
      </c>
      <c r="E27" s="212">
        <v>0.89892549332948002</v>
      </c>
      <c r="F27" s="212">
        <v>0.66233257701332116</v>
      </c>
      <c r="G27" s="212">
        <v>0.71404032101731496</v>
      </c>
      <c r="H27" s="292">
        <v>0.66130331240209805</v>
      </c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</row>
    <row r="28" spans="1:25" ht="18" x14ac:dyDescent="0.3">
      <c r="A28" s="1" t="s">
        <v>349</v>
      </c>
      <c r="B28" s="664">
        <v>0.38627600000000001</v>
      </c>
      <c r="C28" s="664">
        <v>0.17884166666666665</v>
      </c>
      <c r="D28" s="664">
        <v>0.35056266666666663</v>
      </c>
      <c r="E28" s="783">
        <v>0</v>
      </c>
      <c r="F28" s="783">
        <v>0</v>
      </c>
      <c r="G28" s="783">
        <v>0</v>
      </c>
      <c r="H28" s="784">
        <v>0</v>
      </c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</row>
    <row r="29" spans="1:25" ht="18" x14ac:dyDescent="0.3">
      <c r="A29" s="1" t="s">
        <v>341</v>
      </c>
      <c r="B29" s="665">
        <v>0.18355333333333332</v>
      </c>
      <c r="C29" s="665">
        <v>7.6200666666666653E-2</v>
      </c>
      <c r="D29" s="665">
        <v>8.2030666666666655E-2</v>
      </c>
      <c r="E29" s="665">
        <v>3.6655666666666663E-2</v>
      </c>
      <c r="F29" s="665">
        <v>2.9333333333333333E-2</v>
      </c>
      <c r="G29" s="665">
        <v>2.9348000000000003E-2</v>
      </c>
      <c r="H29" s="668">
        <v>2.9348000000000003E-2</v>
      </c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</row>
    <row r="30" spans="1:25" ht="18.600000000000001" thickBot="1" x14ac:dyDescent="0.35">
      <c r="A30" s="1" t="s">
        <v>342</v>
      </c>
      <c r="B30" s="664">
        <v>0.34663352000000003</v>
      </c>
      <c r="C30" s="664">
        <v>0.47545979999999999</v>
      </c>
      <c r="D30" s="664">
        <v>0.14637763999999998</v>
      </c>
      <c r="E30" s="664">
        <v>0.26178801488887377</v>
      </c>
      <c r="F30" s="664">
        <v>1.0268320212593778</v>
      </c>
      <c r="G30" s="664">
        <v>0.47861604269833746</v>
      </c>
      <c r="H30" s="292">
        <v>0.24088479522607217</v>
      </c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</row>
    <row r="31" spans="1:25" ht="15.6" hidden="1" thickBot="1" x14ac:dyDescent="0.35">
      <c r="A31" s="1" t="s">
        <v>331</v>
      </c>
      <c r="B31" s="211">
        <v>0</v>
      </c>
      <c r="C31" s="211">
        <v>0</v>
      </c>
      <c r="D31" s="211">
        <v>0</v>
      </c>
      <c r="E31" s="211">
        <v>0</v>
      </c>
      <c r="F31" s="211">
        <v>0</v>
      </c>
      <c r="G31" s="211">
        <v>0</v>
      </c>
      <c r="H31" s="291">
        <v>0</v>
      </c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</row>
    <row r="32" spans="1:25" ht="16.2" thickBot="1" x14ac:dyDescent="0.35">
      <c r="A32" s="215" t="s">
        <v>350</v>
      </c>
      <c r="B32" s="216">
        <f>SUM(B21:B30)</f>
        <v>387.33459021333334</v>
      </c>
      <c r="C32" s="216">
        <f t="shared" ref="C32:H32" si="1">SUM(C21:C30)</f>
        <v>352.39251277333335</v>
      </c>
      <c r="D32" s="216">
        <f t="shared" si="1"/>
        <v>340.22035898768672</v>
      </c>
      <c r="E32" s="216">
        <f t="shared" si="1"/>
        <v>363.34045415061536</v>
      </c>
      <c r="F32" s="216">
        <f t="shared" si="1"/>
        <v>359.30042802602793</v>
      </c>
      <c r="G32" s="216">
        <f t="shared" si="1"/>
        <v>346.68195883819675</v>
      </c>
      <c r="H32" s="727">
        <f t="shared" si="1"/>
        <v>325.9760007051234</v>
      </c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</row>
    <row r="33" spans="1:25" ht="16.2" thickBot="1" x14ac:dyDescent="0.35">
      <c r="A33" s="221"/>
      <c r="B33" s="222"/>
      <c r="C33" s="222"/>
      <c r="D33" s="222"/>
      <c r="E33" s="222"/>
      <c r="F33" s="222"/>
      <c r="G33" s="222"/>
      <c r="H33" s="67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</row>
    <row r="34" spans="1:25" ht="16.2" thickBot="1" x14ac:dyDescent="0.35">
      <c r="A34" s="104" t="s">
        <v>43</v>
      </c>
      <c r="B34" s="223">
        <f>SUM(B18,B32)</f>
        <v>2525.5425824337876</v>
      </c>
      <c r="C34" s="223">
        <f t="shared" ref="C34:H34" si="2">SUM(C18,C32)</f>
        <v>2404.2535276707495</v>
      </c>
      <c r="D34" s="223">
        <f t="shared" si="2"/>
        <v>2334.0428750824963</v>
      </c>
      <c r="E34" s="223">
        <f t="shared" si="2"/>
        <v>2928.8343613983975</v>
      </c>
      <c r="F34" s="223">
        <f t="shared" si="2"/>
        <v>2894.3291395393353</v>
      </c>
      <c r="G34" s="223">
        <f t="shared" si="2"/>
        <v>2835.4296198350289</v>
      </c>
      <c r="H34" s="223">
        <f t="shared" si="2"/>
        <v>2770.7210425779949</v>
      </c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</row>
    <row r="35" spans="1:25" ht="16.2" thickBot="1" x14ac:dyDescent="0.35">
      <c r="A35" s="2" t="s">
        <v>28</v>
      </c>
      <c r="B35" s="26"/>
      <c r="C35" s="26">
        <f t="shared" ref="C35:H35" si="3">(C34-B34)/B34</f>
        <v>-4.8024949413506081E-2</v>
      </c>
      <c r="D35" s="396">
        <f t="shared" si="3"/>
        <v>-2.9202682570782609E-2</v>
      </c>
      <c r="E35" s="396">
        <f t="shared" si="3"/>
        <v>0.25483314495449383</v>
      </c>
      <c r="F35" s="396">
        <f t="shared" si="3"/>
        <v>-1.1781213138522243E-2</v>
      </c>
      <c r="G35" s="396">
        <f t="shared" si="3"/>
        <v>-2.034997295217119E-2</v>
      </c>
      <c r="H35" s="672">
        <f t="shared" si="3"/>
        <v>-2.2821436583849636E-2</v>
      </c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</row>
    <row r="36" spans="1:25" ht="16.2" thickBot="1" x14ac:dyDescent="0.35">
      <c r="A36" s="435" t="s">
        <v>197</v>
      </c>
      <c r="B36" s="26"/>
      <c r="C36" s="26">
        <f t="shared" ref="C36:H36" si="4">SUM(C8:C9,C22)/C34</f>
        <v>0.90582113354102056</v>
      </c>
      <c r="D36" s="396">
        <f t="shared" si="4"/>
        <v>0.91904807870758587</v>
      </c>
      <c r="E36" s="396">
        <f t="shared" si="4"/>
        <v>0.72562098219350613</v>
      </c>
      <c r="F36" s="396">
        <f t="shared" si="4"/>
        <v>0.75471555138432977</v>
      </c>
      <c r="G36" s="5">
        <f t="shared" si="4"/>
        <v>0.83981166784594941</v>
      </c>
      <c r="H36" s="673">
        <f t="shared" si="4"/>
        <v>0.89808897289602951</v>
      </c>
      <c r="I36" s="37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</row>
    <row r="37" spans="1:25" ht="10.8" thickBot="1" x14ac:dyDescent="0.35">
      <c r="A37" s="224"/>
      <c r="B37" s="225"/>
      <c r="C37" s="225"/>
      <c r="D37" s="225"/>
      <c r="E37" s="226"/>
      <c r="F37" s="226"/>
      <c r="G37" s="226"/>
      <c r="H37" s="293"/>
      <c r="I37" s="239"/>
      <c r="J37" s="239"/>
      <c r="K37" s="239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</row>
    <row r="38" spans="1:25" ht="18.600000000000001" thickBot="1" x14ac:dyDescent="0.35">
      <c r="A38" s="2" t="s">
        <v>109</v>
      </c>
      <c r="B38" s="240" t="s">
        <v>235</v>
      </c>
      <c r="C38" s="240" t="s">
        <v>236</v>
      </c>
      <c r="D38" s="240" t="s">
        <v>332</v>
      </c>
      <c r="E38" s="240">
        <v>341</v>
      </c>
      <c r="F38" s="240">
        <v>370</v>
      </c>
      <c r="G38" s="667">
        <v>387.04924361000002</v>
      </c>
      <c r="H38" s="400">
        <v>367.65025565000002</v>
      </c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</row>
    <row r="39" spans="1:25" ht="9.75" customHeight="1" x14ac:dyDescent="0.3">
      <c r="A39" s="227"/>
      <c r="B39" s="228"/>
      <c r="C39" s="228"/>
      <c r="D39" s="229"/>
      <c r="E39" s="229"/>
      <c r="F39" s="229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</row>
    <row r="40" spans="1:25" ht="14.4" x14ac:dyDescent="0.3">
      <c r="A40" s="230" t="s">
        <v>29</v>
      </c>
      <c r="B40" s="788"/>
      <c r="C40" s="788"/>
      <c r="D40" s="201"/>
      <c r="E40" s="201"/>
      <c r="F40" s="201"/>
      <c r="G40" s="241"/>
      <c r="H40" s="241"/>
      <c r="I40" s="201"/>
      <c r="J40" s="24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</row>
    <row r="41" spans="1:25" ht="14.4" x14ac:dyDescent="0.2">
      <c r="A41" s="230" t="s">
        <v>25</v>
      </c>
      <c r="B41" s="201"/>
      <c r="C41" s="201"/>
      <c r="D41" s="201"/>
      <c r="E41" s="201"/>
      <c r="F41" s="374"/>
      <c r="G41" s="60"/>
      <c r="H41" s="666"/>
      <c r="I41" s="60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</row>
    <row r="42" spans="1:25" ht="14.4" x14ac:dyDescent="0.2">
      <c r="A42" s="230"/>
      <c r="B42" s="201"/>
      <c r="C42" s="201"/>
      <c r="D42" s="201"/>
      <c r="E42" s="201"/>
      <c r="F42" s="374"/>
      <c r="G42" s="60"/>
      <c r="H42" s="666"/>
      <c r="I42" s="60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</row>
    <row r="43" spans="1:25" ht="5.25" customHeight="1" x14ac:dyDescent="0.3">
      <c r="A43" s="230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</row>
    <row r="44" spans="1:25" ht="16.2" x14ac:dyDescent="0.3">
      <c r="A44" s="40" t="s">
        <v>193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</row>
    <row r="45" spans="1:25" ht="16.2" x14ac:dyDescent="0.3">
      <c r="A45" s="231" t="s">
        <v>110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</row>
    <row r="46" spans="1:25" ht="16.2" x14ac:dyDescent="0.3">
      <c r="A46" s="586" t="s">
        <v>353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</row>
    <row r="47" spans="1:25" ht="16.2" x14ac:dyDescent="0.3">
      <c r="A47" s="231" t="s">
        <v>185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</row>
    <row r="48" spans="1:25" ht="16.2" x14ac:dyDescent="0.3">
      <c r="A48" s="231" t="s">
        <v>168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</row>
    <row r="49" spans="1:25" ht="16.2" x14ac:dyDescent="0.3">
      <c r="A49" s="728" t="s">
        <v>351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</row>
    <row r="50" spans="1:25" x14ac:dyDescent="0.3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</row>
    <row r="51" spans="1:25" x14ac:dyDescent="0.3">
      <c r="A51" s="232"/>
      <c r="B51" s="201"/>
      <c r="C51" s="201"/>
      <c r="D51" s="201"/>
      <c r="E51" s="201"/>
      <c r="F51" s="201"/>
      <c r="G51" s="233"/>
      <c r="H51" s="233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</row>
    <row r="52" spans="1:25" x14ac:dyDescent="0.3">
      <c r="A52" s="234"/>
      <c r="B52" s="213"/>
      <c r="C52" s="213"/>
      <c r="D52" s="213"/>
      <c r="E52" s="213"/>
      <c r="F52" s="213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</row>
    <row r="53" spans="1:25" x14ac:dyDescent="0.3">
      <c r="A53" s="234"/>
      <c r="B53" s="213"/>
      <c r="C53" s="213"/>
      <c r="D53" s="213"/>
      <c r="E53" s="213"/>
      <c r="F53" s="213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</row>
    <row r="54" spans="1:25" x14ac:dyDescent="0.3">
      <c r="A54" s="201"/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</row>
    <row r="55" spans="1:25" x14ac:dyDescent="0.3">
      <c r="A55" s="235"/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</row>
    <row r="56" spans="1:25" x14ac:dyDescent="0.3">
      <c r="A56" s="234"/>
      <c r="B56" s="201"/>
      <c r="C56" s="201"/>
      <c r="D56" s="201"/>
      <c r="E56" s="201"/>
      <c r="F56" s="201"/>
      <c r="G56" s="234"/>
      <c r="H56" s="234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</row>
    <row r="57" spans="1:25" x14ac:dyDescent="0.3">
      <c r="A57" s="234"/>
      <c r="B57" s="201"/>
      <c r="C57" s="201"/>
      <c r="D57" s="201"/>
      <c r="E57" s="201"/>
      <c r="F57" s="201"/>
      <c r="G57" s="234"/>
      <c r="H57" s="234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</row>
    <row r="58" spans="1:25" x14ac:dyDescent="0.3">
      <c r="A58" s="201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</row>
    <row r="59" spans="1:25" x14ac:dyDescent="0.3">
      <c r="A59" s="20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</row>
    <row r="60" spans="1:25" x14ac:dyDescent="0.3">
      <c r="A60" s="201"/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</row>
    <row r="61" spans="1:25" x14ac:dyDescent="0.3">
      <c r="A61" s="201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</row>
    <row r="62" spans="1:25" x14ac:dyDescent="0.3">
      <c r="A62" s="201"/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</row>
    <row r="63" spans="1:25" x14ac:dyDescent="0.3">
      <c r="A63" s="201"/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</row>
    <row r="64" spans="1:25" s="3" customFormat="1" x14ac:dyDescent="0.2">
      <c r="A64" s="201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</row>
    <row r="65" spans="1:25" s="3" customFormat="1" x14ac:dyDescent="0.2">
      <c r="A65" s="201"/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</row>
    <row r="66" spans="1:25" x14ac:dyDescent="0.3">
      <c r="A66" s="201"/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</row>
    <row r="67" spans="1:25" x14ac:dyDescent="0.3">
      <c r="A67" s="201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</row>
    <row r="68" spans="1:25" x14ac:dyDescent="0.3">
      <c r="A68" s="201"/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</row>
    <row r="69" spans="1:25" x14ac:dyDescent="0.3">
      <c r="A69" s="201"/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</row>
    <row r="70" spans="1:25" x14ac:dyDescent="0.3">
      <c r="A70" s="201"/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</row>
  </sheetData>
  <mergeCells count="1">
    <mergeCell ref="B40:C40"/>
  </mergeCells>
  <pageMargins left="0.7" right="0.7" top="0.75" bottom="0.75" header="0.3" footer="0.3"/>
  <pageSetup paperSize="9" orientation="portrait" r:id="rId1"/>
  <ignoredErrors>
    <ignoredError sqref="D32 E32:H32 D36:H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A193"/>
  <sheetViews>
    <sheetView zoomScale="90" zoomScaleNormal="90" workbookViewId="0">
      <pane ySplit="6" topLeftCell="A7" activePane="bottomLeft" state="frozen"/>
      <selection pane="bottomLeft" activeCell="A2" sqref="A2:B2"/>
    </sheetView>
  </sheetViews>
  <sheetFormatPr defaultColWidth="9.109375" defaultRowHeight="14.4" outlineLevelRow="1" x14ac:dyDescent="0.3"/>
  <cols>
    <col min="1" max="1" width="28.6640625" style="3" customWidth="1"/>
    <col min="2" max="2" width="34.44140625" style="3" customWidth="1"/>
    <col min="3" max="3" width="15.44140625" style="3" customWidth="1"/>
    <col min="4" max="4" width="23.44140625" style="3" customWidth="1"/>
    <col min="5" max="5" width="24.21875" style="3" customWidth="1"/>
    <col min="6" max="6" width="16.33203125" style="3" customWidth="1"/>
    <col min="7" max="7" width="12.77734375" style="3" customWidth="1"/>
    <col min="8" max="8" width="18.21875" style="3" customWidth="1"/>
    <col min="9" max="9" width="18.6640625" style="3" customWidth="1"/>
    <col min="10" max="10" width="23.33203125" style="3" customWidth="1"/>
    <col min="11" max="11" width="10.6640625" style="3" customWidth="1"/>
    <col min="12" max="12" width="26.88671875" style="3" customWidth="1"/>
    <col min="13" max="13" width="19.88671875" style="3" customWidth="1"/>
    <col min="14" max="14" width="14.88671875" style="3" customWidth="1"/>
    <col min="15" max="15" width="11.109375" customWidth="1"/>
    <col min="16" max="16384" width="9.109375" style="3"/>
  </cols>
  <sheetData>
    <row r="1" spans="1:27" ht="18.600000000000001" thickBot="1" x14ac:dyDescent="0.4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3"/>
      <c r="K1" s="90"/>
      <c r="L1" s="90"/>
      <c r="M1" s="60"/>
      <c r="N1" s="61"/>
      <c r="O1" s="61"/>
      <c r="P1" s="61"/>
      <c r="Q1" s="61"/>
      <c r="R1" s="61"/>
      <c r="S1" s="61"/>
      <c r="T1" s="61"/>
      <c r="U1" s="61"/>
      <c r="V1" s="61"/>
      <c r="W1" s="61"/>
      <c r="X1" s="98"/>
      <c r="Y1" s="98"/>
      <c r="Z1" s="98"/>
      <c r="AA1" s="98"/>
    </row>
    <row r="2" spans="1:27" ht="16.2" x14ac:dyDescent="0.35">
      <c r="A2" s="791" t="s">
        <v>202</v>
      </c>
      <c r="B2" s="792"/>
      <c r="C2" s="86"/>
      <c r="D2" s="86"/>
      <c r="E2" s="86"/>
      <c r="F2" s="87"/>
      <c r="G2" s="87"/>
      <c r="H2" s="81" t="s">
        <v>32</v>
      </c>
      <c r="I2" s="81"/>
      <c r="J2" s="82"/>
      <c r="K2" s="41"/>
      <c r="L2" s="41"/>
      <c r="M2" s="41"/>
      <c r="N2" s="62"/>
      <c r="O2" s="62"/>
      <c r="P2" s="62"/>
      <c r="Q2" s="62"/>
      <c r="R2" s="62"/>
      <c r="S2" s="62"/>
      <c r="T2" s="62"/>
      <c r="U2" s="62"/>
      <c r="V2" s="62"/>
      <c r="W2" s="62"/>
      <c r="X2" s="98"/>
      <c r="Y2" s="98"/>
      <c r="Z2" s="98"/>
      <c r="AA2" s="98"/>
    </row>
    <row r="3" spans="1:27" ht="15.6" x14ac:dyDescent="0.3">
      <c r="A3" s="100"/>
      <c r="B3" s="101"/>
      <c r="C3" s="60"/>
      <c r="D3" s="86"/>
      <c r="E3" s="86"/>
      <c r="F3" s="87"/>
      <c r="G3" s="87"/>
      <c r="H3" s="94"/>
      <c r="I3" s="94"/>
      <c r="J3" s="94"/>
      <c r="K3" s="41"/>
      <c r="L3" s="41"/>
      <c r="M3" s="41"/>
      <c r="N3" s="62"/>
      <c r="O3" s="62"/>
      <c r="P3" s="62"/>
      <c r="Q3" s="62"/>
      <c r="R3" s="62"/>
      <c r="S3" s="62"/>
      <c r="T3" s="62"/>
      <c r="U3" s="62"/>
      <c r="V3" s="62"/>
      <c r="W3" s="62"/>
      <c r="X3" s="98"/>
      <c r="Y3" s="98"/>
      <c r="Z3" s="98"/>
      <c r="AA3" s="98"/>
    </row>
    <row r="4" spans="1:27" ht="22.2" customHeight="1" x14ac:dyDescent="0.3">
      <c r="A4" s="647" t="s">
        <v>95</v>
      </c>
      <c r="B4" s="85"/>
      <c r="C4" s="85"/>
      <c r="D4" s="85"/>
      <c r="E4" s="85"/>
      <c r="F4" s="41"/>
      <c r="G4" s="41"/>
      <c r="H4" s="97" t="s">
        <v>203</v>
      </c>
      <c r="I4" s="789" t="s">
        <v>204</v>
      </c>
      <c r="J4" s="790"/>
      <c r="K4" s="41"/>
      <c r="L4" s="41"/>
      <c r="M4" s="41"/>
      <c r="N4" s="62"/>
      <c r="O4" s="62"/>
      <c r="P4" s="62"/>
      <c r="Q4" s="62"/>
      <c r="R4" s="62"/>
      <c r="S4" s="62"/>
      <c r="T4" s="62"/>
      <c r="U4" s="62"/>
      <c r="V4" s="62"/>
      <c r="W4" s="62"/>
      <c r="X4" s="98"/>
      <c r="Y4" s="98"/>
      <c r="Z4" s="98"/>
      <c r="AA4" s="98"/>
    </row>
    <row r="5" spans="1:27" ht="15.6" x14ac:dyDescent="0.3">
      <c r="A5" s="100"/>
      <c r="B5" s="85"/>
      <c r="C5" s="85"/>
      <c r="D5" s="85"/>
      <c r="E5" s="88"/>
      <c r="F5" s="89"/>
      <c r="G5" s="88"/>
      <c r="H5" s="96">
        <v>0</v>
      </c>
      <c r="I5" s="84">
        <v>0</v>
      </c>
      <c r="J5" s="95">
        <v>0</v>
      </c>
      <c r="K5" s="41"/>
      <c r="L5" s="41"/>
      <c r="M5" s="41"/>
      <c r="N5" s="62"/>
      <c r="O5" s="62"/>
      <c r="P5" s="62"/>
      <c r="Q5" s="62"/>
      <c r="R5" s="62"/>
      <c r="S5" s="62"/>
      <c r="T5" s="62"/>
      <c r="U5" s="62"/>
      <c r="V5" s="62"/>
      <c r="W5" s="62"/>
      <c r="X5" s="98"/>
      <c r="Y5" s="98"/>
      <c r="Z5" s="98"/>
      <c r="AA5" s="98"/>
    </row>
    <row r="6" spans="1:27" ht="27.6" x14ac:dyDescent="0.3">
      <c r="A6" s="442" t="s">
        <v>205</v>
      </c>
      <c r="B6" s="441" t="s">
        <v>33</v>
      </c>
      <c r="C6" s="441" t="s">
        <v>358</v>
      </c>
      <c r="D6" s="441" t="s">
        <v>357</v>
      </c>
      <c r="E6" s="441" t="s">
        <v>200</v>
      </c>
      <c r="F6" s="441" t="s">
        <v>201</v>
      </c>
      <c r="G6" s="442" t="s">
        <v>359</v>
      </c>
      <c r="H6" s="442" t="s">
        <v>360</v>
      </c>
      <c r="I6" s="443" t="s">
        <v>361</v>
      </c>
      <c r="J6" s="83" t="s">
        <v>34</v>
      </c>
      <c r="K6" s="41"/>
      <c r="L6" s="41"/>
      <c r="M6" s="41"/>
      <c r="N6" s="62"/>
      <c r="O6" s="62"/>
      <c r="P6" s="62"/>
      <c r="Q6" s="62"/>
      <c r="R6" s="62"/>
      <c r="S6" s="62"/>
      <c r="T6" s="62"/>
      <c r="U6" s="62"/>
      <c r="V6" s="62"/>
      <c r="W6" s="62"/>
      <c r="X6" s="98"/>
      <c r="Y6" s="98"/>
      <c r="Z6" s="98"/>
      <c r="AA6" s="98"/>
    </row>
    <row r="7" spans="1:27" ht="15.6" outlineLevel="1" x14ac:dyDescent="0.3">
      <c r="A7" s="454" t="s">
        <v>246</v>
      </c>
      <c r="B7" s="444" t="s">
        <v>247</v>
      </c>
      <c r="C7" s="445">
        <v>0.35200000000000004</v>
      </c>
      <c r="D7" s="444">
        <v>0.35200000000000004</v>
      </c>
      <c r="E7" s="444">
        <v>5.2999999999999999E-2</v>
      </c>
      <c r="F7" s="446">
        <v>5087883.7336535957</v>
      </c>
      <c r="G7" s="447">
        <v>269657.83788364055</v>
      </c>
      <c r="H7" s="447">
        <v>1790935.0742460657</v>
      </c>
      <c r="I7" s="448">
        <v>1790935.0742460657</v>
      </c>
      <c r="J7" s="469" t="s">
        <v>145</v>
      </c>
      <c r="K7" s="41"/>
      <c r="L7" s="41"/>
      <c r="M7" s="60"/>
      <c r="N7" s="62"/>
      <c r="O7" s="62"/>
      <c r="P7" s="62"/>
      <c r="Q7" s="62"/>
      <c r="R7" s="62"/>
      <c r="S7" s="62"/>
      <c r="T7" s="62"/>
      <c r="U7" s="62"/>
      <c r="V7" s="62"/>
      <c r="W7" s="62"/>
      <c r="X7" s="98"/>
      <c r="Y7" s="98"/>
      <c r="Z7" s="98"/>
      <c r="AA7" s="98"/>
    </row>
    <row r="8" spans="1:27" outlineLevel="1" x14ac:dyDescent="0.3">
      <c r="A8" s="454" t="s">
        <v>248</v>
      </c>
      <c r="B8" s="444" t="s">
        <v>247</v>
      </c>
      <c r="C8" s="445">
        <v>0.74609999999999999</v>
      </c>
      <c r="D8" s="444">
        <v>0.74609999999999999</v>
      </c>
      <c r="E8" s="444">
        <v>4.24E-2</v>
      </c>
      <c r="F8" s="446">
        <v>468185.56958789169</v>
      </c>
      <c r="G8" s="447">
        <v>19851.068150526607</v>
      </c>
      <c r="H8" s="447">
        <v>349313.25346952595</v>
      </c>
      <c r="I8" s="448">
        <v>349313.25346952595</v>
      </c>
      <c r="J8" s="470" t="s">
        <v>145</v>
      </c>
      <c r="K8" s="41"/>
      <c r="L8" s="41"/>
      <c r="M8" s="60"/>
      <c r="N8" s="63"/>
      <c r="O8" s="63"/>
      <c r="P8" s="63"/>
      <c r="Q8" s="63"/>
      <c r="R8" s="63"/>
      <c r="S8" s="63"/>
      <c r="T8" s="63"/>
      <c r="U8" s="63"/>
      <c r="V8" s="63"/>
      <c r="W8" s="63"/>
      <c r="X8" s="98"/>
      <c r="Y8" s="98"/>
      <c r="Z8" s="98"/>
      <c r="AA8" s="98"/>
    </row>
    <row r="9" spans="1:27" outlineLevel="1" x14ac:dyDescent="0.3">
      <c r="A9" s="454" t="s">
        <v>249</v>
      </c>
      <c r="B9" s="444" t="s">
        <v>247</v>
      </c>
      <c r="C9" s="445">
        <v>0.17180000000000001</v>
      </c>
      <c r="D9" s="444">
        <v>0.17180000000000001</v>
      </c>
      <c r="E9" s="444">
        <v>6.6E-3</v>
      </c>
      <c r="F9" s="446">
        <v>975994.77601449098</v>
      </c>
      <c r="G9" s="447">
        <v>6441.5655216956402</v>
      </c>
      <c r="H9" s="447">
        <v>167675.90251928955</v>
      </c>
      <c r="I9" s="448">
        <v>167675.90251928955</v>
      </c>
      <c r="J9" s="471" t="s">
        <v>145</v>
      </c>
      <c r="K9" s="41"/>
      <c r="L9" s="41"/>
      <c r="M9" s="64"/>
      <c r="N9" s="60"/>
      <c r="O9" s="60"/>
      <c r="P9" s="60"/>
      <c r="Q9" s="60"/>
      <c r="R9" s="60"/>
      <c r="S9" s="60"/>
      <c r="T9" s="60"/>
      <c r="U9" s="60"/>
      <c r="V9" s="60"/>
      <c r="W9" s="60"/>
      <c r="X9" s="98"/>
      <c r="Y9" s="98"/>
      <c r="Z9" s="98"/>
      <c r="AA9" s="98"/>
    </row>
    <row r="10" spans="1:27" outlineLevel="1" x14ac:dyDescent="0.3">
      <c r="A10" s="455"/>
      <c r="B10" s="444" t="s">
        <v>250</v>
      </c>
      <c r="C10" s="445">
        <v>0.17180000000000001</v>
      </c>
      <c r="D10" s="444">
        <v>0</v>
      </c>
      <c r="E10" s="444">
        <v>6.6E-3</v>
      </c>
      <c r="F10" s="446">
        <v>2245720.6972290725</v>
      </c>
      <c r="G10" s="447">
        <v>14821.756601711879</v>
      </c>
      <c r="H10" s="447">
        <v>385814.81578395469</v>
      </c>
      <c r="I10" s="448">
        <v>0</v>
      </c>
      <c r="J10" s="460" t="s">
        <v>146</v>
      </c>
      <c r="K10" s="41"/>
      <c r="L10" s="41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98"/>
      <c r="Y10" s="98"/>
      <c r="Z10" s="98"/>
      <c r="AA10" s="98"/>
    </row>
    <row r="11" spans="1:27" ht="13.2" outlineLevel="1" x14ac:dyDescent="0.25">
      <c r="A11" s="454" t="s">
        <v>251</v>
      </c>
      <c r="B11" s="444" t="s">
        <v>247</v>
      </c>
      <c r="C11" s="445">
        <v>0.11689999999999999</v>
      </c>
      <c r="D11" s="444">
        <v>0.11689999999999999</v>
      </c>
      <c r="E11" s="444">
        <v>1.8499999999999999E-2</v>
      </c>
      <c r="F11" s="446">
        <v>10019434.151753129</v>
      </c>
      <c r="G11" s="447">
        <v>185359.53180743288</v>
      </c>
      <c r="H11" s="447">
        <v>1171271.8523399408</v>
      </c>
      <c r="I11" s="448">
        <v>1171271.8523399408</v>
      </c>
      <c r="J11" s="459" t="s">
        <v>145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98"/>
      <c r="Y11" s="98"/>
      <c r="Z11" s="98"/>
      <c r="AA11" s="98"/>
    </row>
    <row r="12" spans="1:27" outlineLevel="1" x14ac:dyDescent="0.25">
      <c r="A12" s="454" t="s">
        <v>252</v>
      </c>
      <c r="B12" s="444" t="s">
        <v>247</v>
      </c>
      <c r="C12" s="445">
        <v>0.62659999999999993</v>
      </c>
      <c r="D12" s="444">
        <v>0.62659999999999993</v>
      </c>
      <c r="E12" s="444">
        <v>3.2399999999999998E-2</v>
      </c>
      <c r="F12" s="446">
        <v>163219.37128654565</v>
      </c>
      <c r="G12" s="447">
        <v>5288.3076296840791</v>
      </c>
      <c r="H12" s="447">
        <v>102273.2580481495</v>
      </c>
      <c r="I12" s="448">
        <v>102273.2580481495</v>
      </c>
      <c r="J12" s="459" t="s">
        <v>145</v>
      </c>
      <c r="K12" s="60"/>
      <c r="L12" s="60"/>
      <c r="M12" s="60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98"/>
      <c r="Y12" s="98"/>
      <c r="Z12" s="98"/>
      <c r="AA12" s="98"/>
    </row>
    <row r="13" spans="1:27" ht="13.2" outlineLevel="1" x14ac:dyDescent="0.25">
      <c r="A13" s="454" t="s">
        <v>253</v>
      </c>
      <c r="B13" s="444" t="s">
        <v>247</v>
      </c>
      <c r="C13" s="445">
        <v>0.13469999999999999</v>
      </c>
      <c r="D13" s="444">
        <v>0.13469999999999999</v>
      </c>
      <c r="E13" s="444">
        <v>9.6999999999999986E-3</v>
      </c>
      <c r="F13" s="446">
        <v>9959103.2263263483</v>
      </c>
      <c r="G13" s="447">
        <v>96603.301295365556</v>
      </c>
      <c r="H13" s="447">
        <v>1341491.204586159</v>
      </c>
      <c r="I13" s="448">
        <v>1341491.204586159</v>
      </c>
      <c r="J13" s="458" t="s">
        <v>145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98"/>
      <c r="Y13" s="98"/>
      <c r="Z13" s="98"/>
      <c r="AA13" s="98"/>
    </row>
    <row r="14" spans="1:27" ht="13.2" outlineLevel="1" x14ac:dyDescent="0.25">
      <c r="A14" s="454" t="s">
        <v>254</v>
      </c>
      <c r="B14" s="444" t="s">
        <v>247</v>
      </c>
      <c r="C14" s="445">
        <v>6.9400000000000003E-2</v>
      </c>
      <c r="D14" s="444">
        <v>6.9400000000000003E-2</v>
      </c>
      <c r="E14" s="444">
        <v>4.7999999999999996E-3</v>
      </c>
      <c r="F14" s="446">
        <v>436810.02</v>
      </c>
      <c r="G14" s="447">
        <v>2096.6880959999999</v>
      </c>
      <c r="H14" s="447">
        <v>30314.615388000002</v>
      </c>
      <c r="I14" s="448">
        <v>30314.615388000002</v>
      </c>
      <c r="J14" s="459" t="s">
        <v>145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98"/>
      <c r="Y14" s="98"/>
      <c r="Z14" s="98"/>
      <c r="AA14" s="98"/>
    </row>
    <row r="15" spans="1:27" ht="15.6" outlineLevel="1" x14ac:dyDescent="0.3">
      <c r="A15" s="455"/>
      <c r="B15" s="444" t="s">
        <v>250</v>
      </c>
      <c r="C15" s="445">
        <v>6.9400000000000003E-2</v>
      </c>
      <c r="D15" s="444">
        <v>0</v>
      </c>
      <c r="E15" s="444">
        <v>4.7999999999999996E-3</v>
      </c>
      <c r="F15" s="446">
        <v>6664680.4459157512</v>
      </c>
      <c r="G15" s="447">
        <v>31990.466140395602</v>
      </c>
      <c r="H15" s="447">
        <v>462528.82294655318</v>
      </c>
      <c r="I15" s="448">
        <v>0</v>
      </c>
      <c r="J15" s="460" t="s">
        <v>146</v>
      </c>
      <c r="K15" s="60"/>
      <c r="L15" s="197"/>
      <c r="M15" s="60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98"/>
      <c r="Y15" s="98"/>
      <c r="Z15" s="98"/>
      <c r="AA15" s="98"/>
    </row>
    <row r="16" spans="1:27" ht="13.2" outlineLevel="1" x14ac:dyDescent="0.25">
      <c r="A16" s="455"/>
      <c r="B16" s="444" t="s">
        <v>212</v>
      </c>
      <c r="C16" s="445">
        <v>6.9400000000000003E-2</v>
      </c>
      <c r="D16" s="444">
        <v>0</v>
      </c>
      <c r="E16" s="444">
        <v>0</v>
      </c>
      <c r="F16" s="446">
        <v>30105.088608289443</v>
      </c>
      <c r="G16" s="447">
        <v>0</v>
      </c>
      <c r="H16" s="447">
        <v>2089.2931494152872</v>
      </c>
      <c r="I16" s="448">
        <v>0</v>
      </c>
      <c r="J16" s="460" t="s">
        <v>176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98"/>
      <c r="Y16" s="98"/>
      <c r="Z16" s="98"/>
      <c r="AA16" s="98"/>
    </row>
    <row r="17" spans="1:27" ht="13.2" outlineLevel="1" x14ac:dyDescent="0.25">
      <c r="A17" s="454" t="s">
        <v>255</v>
      </c>
      <c r="B17" s="444" t="s">
        <v>250</v>
      </c>
      <c r="C17" s="445">
        <v>0.41880000000000001</v>
      </c>
      <c r="D17" s="444">
        <v>0</v>
      </c>
      <c r="E17" s="444">
        <v>1.7600000000000001E-2</v>
      </c>
      <c r="F17" s="446">
        <v>44315227.606388874</v>
      </c>
      <c r="G17" s="447">
        <v>779948.00587244437</v>
      </c>
      <c r="H17" s="447">
        <v>18559217.321555667</v>
      </c>
      <c r="I17" s="448">
        <v>0</v>
      </c>
      <c r="J17" s="460" t="s">
        <v>146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98"/>
      <c r="Y17" s="98"/>
      <c r="Z17" s="98"/>
      <c r="AA17" s="98"/>
    </row>
    <row r="18" spans="1:27" ht="13.2" outlineLevel="1" x14ac:dyDescent="0.25">
      <c r="A18" s="454" t="s">
        <v>354</v>
      </c>
      <c r="B18" s="444" t="s">
        <v>247</v>
      </c>
      <c r="C18" s="445">
        <v>0.62659999999999993</v>
      </c>
      <c r="D18" s="444">
        <v>0.62659999999999993</v>
      </c>
      <c r="E18" s="444">
        <v>3.2399999999999998E-2</v>
      </c>
      <c r="F18" s="446">
        <v>280285.27571402781</v>
      </c>
      <c r="G18" s="447">
        <v>9081.2429331345011</v>
      </c>
      <c r="H18" s="447">
        <v>175626.75376240982</v>
      </c>
      <c r="I18" s="448">
        <v>175626.75376240982</v>
      </c>
      <c r="J18" s="459" t="s">
        <v>145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98"/>
      <c r="Y18" s="98"/>
      <c r="Z18" s="98"/>
      <c r="AA18" s="98"/>
    </row>
    <row r="19" spans="1:27" ht="13.2" outlineLevel="1" x14ac:dyDescent="0.25">
      <c r="A19" s="454" t="s">
        <v>256</v>
      </c>
      <c r="B19" s="444" t="s">
        <v>247</v>
      </c>
      <c r="C19" s="445">
        <v>0.26739999999999997</v>
      </c>
      <c r="D19" s="444">
        <v>0.26739999999999997</v>
      </c>
      <c r="E19" s="444">
        <v>1.8200000000000001E-2</v>
      </c>
      <c r="F19" s="446">
        <v>1409852.3654025504</v>
      </c>
      <c r="G19" s="447">
        <v>25659.313050326418</v>
      </c>
      <c r="H19" s="447">
        <v>376994.52250864194</v>
      </c>
      <c r="I19" s="448">
        <v>376994.52250864194</v>
      </c>
      <c r="J19" s="458" t="s">
        <v>145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98"/>
      <c r="Y19" s="98"/>
      <c r="Z19" s="98"/>
      <c r="AA19" s="98"/>
    </row>
    <row r="20" spans="1:27" ht="13.2" outlineLevel="1" x14ac:dyDescent="0.25">
      <c r="A20" s="454" t="s">
        <v>257</v>
      </c>
      <c r="B20" s="444" t="s">
        <v>247</v>
      </c>
      <c r="C20" s="445">
        <v>0.72289999999999999</v>
      </c>
      <c r="D20" s="444">
        <v>0.72289999999999999</v>
      </c>
      <c r="E20" s="444">
        <v>0.13090000000000002</v>
      </c>
      <c r="F20" s="446">
        <v>10291340.488153687</v>
      </c>
      <c r="G20" s="447">
        <v>1347136.4698993179</v>
      </c>
      <c r="H20" s="447">
        <v>7439610.0388863003</v>
      </c>
      <c r="I20" s="448">
        <v>7439610.0388863003</v>
      </c>
      <c r="J20" s="459" t="s">
        <v>145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98"/>
      <c r="Y20" s="98"/>
      <c r="Z20" s="98"/>
      <c r="AA20" s="98"/>
    </row>
    <row r="21" spans="1:27" ht="13.2" outlineLevel="1" x14ac:dyDescent="0.25">
      <c r="A21" s="454" t="s">
        <v>356</v>
      </c>
      <c r="B21" s="444" t="s">
        <v>250</v>
      </c>
      <c r="C21" s="445">
        <v>0.37989999999999996</v>
      </c>
      <c r="D21" s="444">
        <v>0</v>
      </c>
      <c r="E21" s="444">
        <v>2.6600000000000002E-2</v>
      </c>
      <c r="F21" s="446">
        <v>38464579.179976955</v>
      </c>
      <c r="G21" s="447">
        <v>1023157.8061873869</v>
      </c>
      <c r="H21" s="447">
        <v>14612693.630473241</v>
      </c>
      <c r="I21" s="730">
        <v>0</v>
      </c>
      <c r="J21" s="459" t="s">
        <v>146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1:27" ht="13.2" outlineLevel="1" x14ac:dyDescent="0.25">
      <c r="A22" s="454" t="s">
        <v>258</v>
      </c>
      <c r="B22" s="444" t="s">
        <v>247</v>
      </c>
      <c r="C22" s="445">
        <v>0.32700000000000001</v>
      </c>
      <c r="D22" s="444">
        <v>0.32700000000000001</v>
      </c>
      <c r="E22" s="444">
        <v>1.8600000000000002E-2</v>
      </c>
      <c r="F22" s="446">
        <v>7820959.4876282252</v>
      </c>
      <c r="G22" s="447">
        <v>145469.846469885</v>
      </c>
      <c r="H22" s="447">
        <v>2557453.7524544299</v>
      </c>
      <c r="I22" s="448">
        <v>2557453.7524544299</v>
      </c>
      <c r="J22" s="459" t="s">
        <v>145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1:27" ht="13.2" outlineLevel="1" x14ac:dyDescent="0.25">
      <c r="A23" s="455"/>
      <c r="B23" s="444" t="s">
        <v>250</v>
      </c>
      <c r="C23" s="445">
        <v>0.32700000000000001</v>
      </c>
      <c r="D23" s="444">
        <v>0</v>
      </c>
      <c r="E23" s="444">
        <v>1.8600000000000002E-2</v>
      </c>
      <c r="F23" s="446">
        <v>75608967.637153685</v>
      </c>
      <c r="G23" s="447">
        <v>1406326.7980510583</v>
      </c>
      <c r="H23" s="447">
        <v>24724132.417349264</v>
      </c>
      <c r="I23" s="448">
        <v>0</v>
      </c>
      <c r="J23" s="460" t="s">
        <v>146</v>
      </c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1:27" ht="13.2" outlineLevel="1" x14ac:dyDescent="0.25">
      <c r="A24" s="454" t="s">
        <v>259</v>
      </c>
      <c r="B24" s="444" t="s">
        <v>247</v>
      </c>
      <c r="C24" s="445">
        <v>0.52439999999999998</v>
      </c>
      <c r="D24" s="444">
        <v>0.52439999999999998</v>
      </c>
      <c r="E24" s="444">
        <v>2.06E-2</v>
      </c>
      <c r="F24" s="446">
        <v>109445.46677961497</v>
      </c>
      <c r="G24" s="447">
        <v>2254.5766156600685</v>
      </c>
      <c r="H24" s="447">
        <v>57393.202779230087</v>
      </c>
      <c r="I24" s="448">
        <v>57393.202779230087</v>
      </c>
      <c r="J24" s="461" t="s">
        <v>145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1:27" ht="13.2" outlineLevel="1" x14ac:dyDescent="0.25">
      <c r="A25" s="454" t="s">
        <v>260</v>
      </c>
      <c r="B25" s="444" t="s">
        <v>250</v>
      </c>
      <c r="C25" s="445">
        <v>0.17610000000000001</v>
      </c>
      <c r="D25" s="444">
        <v>0</v>
      </c>
      <c r="E25" s="444">
        <v>3.2000000000000002E-3</v>
      </c>
      <c r="F25" s="446">
        <v>355537.98800066009</v>
      </c>
      <c r="G25" s="447">
        <v>1137.7215616021124</v>
      </c>
      <c r="H25" s="447">
        <v>62610.23968691624</v>
      </c>
      <c r="I25" s="448">
        <v>0</v>
      </c>
      <c r="J25" s="462" t="s">
        <v>146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1:27" ht="13.2" outlineLevel="1" x14ac:dyDescent="0.25">
      <c r="A26" s="454" t="s">
        <v>261</v>
      </c>
      <c r="B26" s="444" t="s">
        <v>247</v>
      </c>
      <c r="C26" s="445">
        <v>0.43880000000000002</v>
      </c>
      <c r="D26" s="444">
        <v>0.43880000000000002</v>
      </c>
      <c r="E26" s="444">
        <v>1.7399999999999999E-2</v>
      </c>
      <c r="F26" s="446">
        <v>38532</v>
      </c>
      <c r="G26" s="447">
        <v>670.45679999999993</v>
      </c>
      <c r="H26" s="447">
        <v>16907.841600000003</v>
      </c>
      <c r="I26" s="448">
        <v>16907.841600000003</v>
      </c>
      <c r="J26" s="463" t="s">
        <v>145</v>
      </c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1:27" ht="13.2" outlineLevel="1" x14ac:dyDescent="0.25">
      <c r="A27" s="455"/>
      <c r="B27" s="444" t="s">
        <v>250</v>
      </c>
      <c r="C27" s="445">
        <v>0.43880000000000002</v>
      </c>
      <c r="D27" s="444">
        <v>0</v>
      </c>
      <c r="E27" s="444">
        <v>1.7399999999999999E-2</v>
      </c>
      <c r="F27" s="446">
        <v>20789570.456806719</v>
      </c>
      <c r="G27" s="447">
        <v>361738.52594843687</v>
      </c>
      <c r="H27" s="447">
        <v>9122463.5164467879</v>
      </c>
      <c r="I27" s="448">
        <v>0</v>
      </c>
      <c r="J27" s="460" t="s">
        <v>146</v>
      </c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</row>
    <row r="28" spans="1:27" ht="13.2" outlineLevel="1" x14ac:dyDescent="0.25">
      <c r="A28" s="456" t="s">
        <v>262</v>
      </c>
      <c r="B28" s="444" t="s">
        <v>247</v>
      </c>
      <c r="C28" s="445">
        <v>0.39660000000000001</v>
      </c>
      <c r="D28" s="444">
        <v>0.39660000000000001</v>
      </c>
      <c r="E28" s="444">
        <v>5.0999999999999995E-3</v>
      </c>
      <c r="F28" s="446">
        <v>307298.35056179774</v>
      </c>
      <c r="G28" s="447">
        <v>1567.2215878651682</v>
      </c>
      <c r="H28" s="447">
        <v>121874.52583280898</v>
      </c>
      <c r="I28" s="448">
        <v>121874.52583280898</v>
      </c>
      <c r="J28" s="459" t="s">
        <v>145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pans="1:27" ht="13.2" outlineLevel="1" x14ac:dyDescent="0.25">
      <c r="A29" s="454" t="s">
        <v>263</v>
      </c>
      <c r="B29" s="444" t="s">
        <v>247</v>
      </c>
      <c r="C29" s="445">
        <v>0.28970000000000001</v>
      </c>
      <c r="D29" s="444">
        <v>0.28970000000000001</v>
      </c>
      <c r="E29" s="444">
        <v>2.7300000000000001E-2</v>
      </c>
      <c r="F29" s="446">
        <v>2081744.9899999998</v>
      </c>
      <c r="G29" s="447">
        <v>56831.638226999996</v>
      </c>
      <c r="H29" s="447">
        <v>603081.52360299998</v>
      </c>
      <c r="I29" s="448">
        <v>603081.52360299998</v>
      </c>
      <c r="J29" s="459" t="s">
        <v>145</v>
      </c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pans="1:27" ht="13.2" outlineLevel="1" x14ac:dyDescent="0.25">
      <c r="A30" s="455"/>
      <c r="B30" s="444" t="s">
        <v>250</v>
      </c>
      <c r="C30" s="445">
        <v>0.28970000000000001</v>
      </c>
      <c r="D30" s="444">
        <v>0</v>
      </c>
      <c r="E30" s="444">
        <v>2.7300000000000001E-2</v>
      </c>
      <c r="F30" s="446">
        <v>16372600.969676893</v>
      </c>
      <c r="G30" s="447">
        <v>446972.00647217932</v>
      </c>
      <c r="H30" s="447">
        <v>4743142.500915397</v>
      </c>
      <c r="I30" s="448">
        <v>0</v>
      </c>
      <c r="J30" s="464" t="s">
        <v>146</v>
      </c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1:27" ht="13.2" outlineLevel="1" x14ac:dyDescent="0.25">
      <c r="A31" s="454" t="s">
        <v>264</v>
      </c>
      <c r="B31" s="444" t="s">
        <v>247</v>
      </c>
      <c r="C31" s="445">
        <v>0.25559999999999999</v>
      </c>
      <c r="D31" s="444">
        <v>0.25559999999999999</v>
      </c>
      <c r="E31" s="444">
        <v>2.1700000000000001E-2</v>
      </c>
      <c r="F31" s="446">
        <v>110735530.50416313</v>
      </c>
      <c r="G31" s="447">
        <v>2402961.0119403405</v>
      </c>
      <c r="H31" s="447">
        <v>28304001.596864097</v>
      </c>
      <c r="I31" s="448">
        <v>28304001.596864097</v>
      </c>
      <c r="J31" s="465" t="s">
        <v>145</v>
      </c>
      <c r="K31" s="60"/>
      <c r="L31" s="198"/>
      <c r="M31" s="43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1:27" ht="13.2" outlineLevel="1" x14ac:dyDescent="0.25">
      <c r="A32" s="455"/>
      <c r="B32" s="444" t="s">
        <v>250</v>
      </c>
      <c r="C32" s="445">
        <v>0.25559999999999999</v>
      </c>
      <c r="D32" s="444">
        <v>0</v>
      </c>
      <c r="E32" s="444">
        <v>2.1700000000000001E-2</v>
      </c>
      <c r="F32" s="446">
        <v>2260308305.3311524</v>
      </c>
      <c r="G32" s="447">
        <v>49048690.225686006</v>
      </c>
      <c r="H32" s="447">
        <v>577734802.84264243</v>
      </c>
      <c r="I32" s="448">
        <v>0</v>
      </c>
      <c r="J32" s="464" t="s">
        <v>146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1:23" ht="13.2" outlineLevel="1" x14ac:dyDescent="0.25">
      <c r="A33" s="455"/>
      <c r="B33" s="444" t="s">
        <v>211</v>
      </c>
      <c r="C33" s="445">
        <v>0.25559999999999999</v>
      </c>
      <c r="D33" s="444">
        <v>0</v>
      </c>
      <c r="E33" s="444">
        <v>0</v>
      </c>
      <c r="F33" s="446">
        <v>20915.72</v>
      </c>
      <c r="G33" s="447">
        <v>0</v>
      </c>
      <c r="H33" s="447">
        <v>5346.0580319999999</v>
      </c>
      <c r="I33" s="448">
        <v>0</v>
      </c>
      <c r="J33" s="466" t="s">
        <v>176</v>
      </c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pans="1:23" ht="13.2" outlineLevel="1" x14ac:dyDescent="0.25">
      <c r="A34" s="454" t="s">
        <v>265</v>
      </c>
      <c r="B34" s="444" t="s">
        <v>247</v>
      </c>
      <c r="C34" s="445">
        <v>0.42290000000000005</v>
      </c>
      <c r="D34" s="444">
        <v>0.42290000000000005</v>
      </c>
      <c r="E34" s="444">
        <v>2.4899999999999999E-2</v>
      </c>
      <c r="F34" s="446">
        <v>21026726.731300954</v>
      </c>
      <c r="G34" s="447">
        <v>523565.49560939375</v>
      </c>
      <c r="H34" s="447">
        <v>8892202.7346671745</v>
      </c>
      <c r="I34" s="448">
        <v>8892202.7346671745</v>
      </c>
      <c r="J34" s="467" t="s">
        <v>145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1:23" ht="13.2" outlineLevel="1" x14ac:dyDescent="0.25">
      <c r="A35" s="455"/>
      <c r="B35" s="444" t="s">
        <v>250</v>
      </c>
      <c r="C35" s="445">
        <v>0.42290000000000005</v>
      </c>
      <c r="D35" s="444">
        <v>0</v>
      </c>
      <c r="E35" s="444">
        <v>2.4899999999999999E-2</v>
      </c>
      <c r="F35" s="446">
        <v>23207909.277986161</v>
      </c>
      <c r="G35" s="447">
        <v>577876.94102185534</v>
      </c>
      <c r="H35" s="447">
        <v>9814624.8336603492</v>
      </c>
      <c r="I35" s="448">
        <v>0</v>
      </c>
      <c r="J35" s="468" t="s">
        <v>147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1:23" ht="13.2" outlineLevel="1" x14ac:dyDescent="0.25">
      <c r="A36" s="454" t="s">
        <v>355</v>
      </c>
      <c r="B36" s="444" t="s">
        <v>247</v>
      </c>
      <c r="C36" s="445">
        <v>0.28820000000000007</v>
      </c>
      <c r="D36" s="444">
        <v>0.28820000000000007</v>
      </c>
      <c r="E36" s="444">
        <v>9.0200000000000002E-2</v>
      </c>
      <c r="F36" s="446">
        <v>624365.64339524426</v>
      </c>
      <c r="G36" s="447">
        <v>56317.781034251035</v>
      </c>
      <c r="H36" s="447">
        <v>179942.17842650943</v>
      </c>
      <c r="I36" s="448">
        <v>179942.17842650943</v>
      </c>
      <c r="J36" s="465" t="s">
        <v>145</v>
      </c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1:23" ht="13.2" outlineLevel="1" x14ac:dyDescent="0.25">
      <c r="A37" s="454" t="s">
        <v>266</v>
      </c>
      <c r="B37" s="444" t="s">
        <v>247</v>
      </c>
      <c r="C37" s="445">
        <v>1.2699999999999999E-2</v>
      </c>
      <c r="D37" s="444">
        <v>1.2699999999999999E-2</v>
      </c>
      <c r="E37" s="444">
        <v>5.9999999999999995E-4</v>
      </c>
      <c r="F37" s="446">
        <v>1002992.8285335514</v>
      </c>
      <c r="G37" s="447">
        <v>601.79569712013085</v>
      </c>
      <c r="H37" s="447">
        <v>12738.008922376102</v>
      </c>
      <c r="I37" s="448">
        <v>12738.008922376102</v>
      </c>
      <c r="J37" s="465" t="s">
        <v>145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pans="1:23" ht="13.2" outlineLevel="1" x14ac:dyDescent="0.25">
      <c r="A38" s="454" t="s">
        <v>267</v>
      </c>
      <c r="B38" s="444" t="s">
        <v>247</v>
      </c>
      <c r="C38" s="445">
        <v>2.8899999999999999E-2</v>
      </c>
      <c r="D38" s="444">
        <v>2.8899999999999999E-2</v>
      </c>
      <c r="E38" s="444">
        <v>1.4E-3</v>
      </c>
      <c r="F38" s="446">
        <v>4850034.0664804941</v>
      </c>
      <c r="G38" s="447">
        <v>6790.0476930726918</v>
      </c>
      <c r="H38" s="447">
        <v>140165.98452128627</v>
      </c>
      <c r="I38" s="448">
        <v>140165.98452128627</v>
      </c>
      <c r="J38" s="465" t="s">
        <v>145</v>
      </c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1:23" ht="13.2" outlineLevel="1" x14ac:dyDescent="0.25">
      <c r="A39" s="454" t="s">
        <v>268</v>
      </c>
      <c r="B39" s="444" t="s">
        <v>247</v>
      </c>
      <c r="C39" s="445">
        <v>0.16160000000000002</v>
      </c>
      <c r="D39" s="444">
        <v>0.16160000000000002</v>
      </c>
      <c r="E39" s="444">
        <v>5.7999999999999996E-3</v>
      </c>
      <c r="F39" s="446">
        <v>138186.6795564958</v>
      </c>
      <c r="G39" s="447">
        <v>801.48274142767559</v>
      </c>
      <c r="H39" s="447">
        <v>22330.967416329724</v>
      </c>
      <c r="I39" s="448">
        <v>22330.967416329724</v>
      </c>
      <c r="J39" s="465" t="s">
        <v>145</v>
      </c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1:23" ht="13.2" outlineLevel="1" x14ac:dyDescent="0.25">
      <c r="A40" s="454" t="s">
        <v>269</v>
      </c>
      <c r="B40" s="444" t="s">
        <v>247</v>
      </c>
      <c r="C40" s="445">
        <v>0.6984999999999999</v>
      </c>
      <c r="D40" s="444">
        <v>0.6984999999999999</v>
      </c>
      <c r="E40" s="444">
        <v>3.3299999999999996E-2</v>
      </c>
      <c r="F40" s="446">
        <v>572.29610239779868</v>
      </c>
      <c r="G40" s="447">
        <v>19.057460209846695</v>
      </c>
      <c r="H40" s="447">
        <v>399.74882752486229</v>
      </c>
      <c r="I40" s="448">
        <v>399.74882752486229</v>
      </c>
      <c r="J40" s="465" t="s">
        <v>145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pans="1:23" ht="13.2" outlineLevel="1" x14ac:dyDescent="0.25">
      <c r="A41" s="454" t="s">
        <v>270</v>
      </c>
      <c r="B41" s="444" t="s">
        <v>247</v>
      </c>
      <c r="C41" s="445">
        <v>0.51369999999999993</v>
      </c>
      <c r="D41" s="444">
        <v>0.51369999999999993</v>
      </c>
      <c r="E41" s="444">
        <v>0.04</v>
      </c>
      <c r="F41" s="446">
        <v>419925.84235078684</v>
      </c>
      <c r="G41" s="447">
        <v>16797.033694031474</v>
      </c>
      <c r="H41" s="447">
        <v>215715.90521559917</v>
      </c>
      <c r="I41" s="448">
        <v>215715.90521559917</v>
      </c>
      <c r="J41" s="465" t="s">
        <v>145</v>
      </c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  <row r="42" spans="1:23" ht="13.2" outlineLevel="1" x14ac:dyDescent="0.25">
      <c r="A42" s="454" t="s">
        <v>271</v>
      </c>
      <c r="B42" s="444" t="s">
        <v>247</v>
      </c>
      <c r="C42" s="445">
        <v>0.1426</v>
      </c>
      <c r="D42" s="444">
        <v>0.1426</v>
      </c>
      <c r="E42" s="444">
        <v>1.6399999999999998E-2</v>
      </c>
      <c r="F42" s="446">
        <v>62831.736880988785</v>
      </c>
      <c r="G42" s="447">
        <v>1030.4404848482159</v>
      </c>
      <c r="H42" s="447">
        <v>8959.8056792290008</v>
      </c>
      <c r="I42" s="448">
        <v>8959.8056792290008</v>
      </c>
      <c r="J42" s="465" t="s">
        <v>145</v>
      </c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</row>
    <row r="43" spans="1:23" ht="13.2" outlineLevel="1" x14ac:dyDescent="0.25">
      <c r="A43" s="454" t="s">
        <v>272</v>
      </c>
      <c r="B43" s="444" t="s">
        <v>247</v>
      </c>
      <c r="C43" s="445">
        <v>0.43690000000000001</v>
      </c>
      <c r="D43" s="444">
        <v>0.43690000000000001</v>
      </c>
      <c r="E43" s="444">
        <v>2.3600000000000003E-2</v>
      </c>
      <c r="F43" s="446">
        <v>275071.2036720491</v>
      </c>
      <c r="G43" s="447">
        <v>6491.6804066603599</v>
      </c>
      <c r="H43" s="447">
        <v>120178.60888431825</v>
      </c>
      <c r="I43" s="448">
        <v>120178.60888431825</v>
      </c>
      <c r="J43" s="465" t="s">
        <v>145</v>
      </c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</row>
    <row r="44" spans="1:23" ht="13.2" outlineLevel="1" x14ac:dyDescent="0.25">
      <c r="A44" s="454" t="s">
        <v>273</v>
      </c>
      <c r="B44" s="444" t="s">
        <v>247</v>
      </c>
      <c r="C44" s="445">
        <v>2.3999999999999998E-3</v>
      </c>
      <c r="D44" s="444">
        <v>2.3999999999999998E-3</v>
      </c>
      <c r="E44" s="444">
        <v>2.0000000000000001E-4</v>
      </c>
      <c r="F44" s="446">
        <v>1566612.8293846876</v>
      </c>
      <c r="G44" s="447">
        <v>313.32256587693752</v>
      </c>
      <c r="H44" s="447">
        <v>3759.87079052325</v>
      </c>
      <c r="I44" s="448">
        <v>3759.87079052325</v>
      </c>
      <c r="J44" s="465" t="s">
        <v>145</v>
      </c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1:23" ht="13.2" outlineLevel="1" x14ac:dyDescent="0.25">
      <c r="A45" s="454" t="s">
        <v>274</v>
      </c>
      <c r="B45" s="444" t="s">
        <v>247</v>
      </c>
      <c r="C45" s="445">
        <v>0.2087</v>
      </c>
      <c r="D45" s="444">
        <v>0.2087</v>
      </c>
      <c r="E45" s="444">
        <v>1.5599999999999999E-2</v>
      </c>
      <c r="F45" s="446">
        <v>419925.84235078684</v>
      </c>
      <c r="G45" s="447">
        <v>6550.8431406722748</v>
      </c>
      <c r="H45" s="447">
        <v>87638.523298609216</v>
      </c>
      <c r="I45" s="448">
        <v>87638.523298609216</v>
      </c>
      <c r="J45" s="465" t="s">
        <v>145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1:23" ht="13.2" outlineLevel="1" x14ac:dyDescent="0.25">
      <c r="A46" s="454" t="s">
        <v>275</v>
      </c>
      <c r="B46" s="444" t="s">
        <v>247</v>
      </c>
      <c r="C46" s="445">
        <v>0.64590000000000003</v>
      </c>
      <c r="D46" s="444">
        <v>0.64590000000000003</v>
      </c>
      <c r="E46" s="444">
        <v>3.0800000000000001E-2</v>
      </c>
      <c r="F46" s="446">
        <v>419925.84235078684</v>
      </c>
      <c r="G46" s="447">
        <v>12933.715944404235</v>
      </c>
      <c r="H46" s="447">
        <v>271230.10157437326</v>
      </c>
      <c r="I46" s="448">
        <v>271230.10157437326</v>
      </c>
      <c r="J46" s="465" t="s">
        <v>145</v>
      </c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1:23" ht="13.2" outlineLevel="1" x14ac:dyDescent="0.25">
      <c r="A47" s="454" t="s">
        <v>276</v>
      </c>
      <c r="B47" s="444" t="s">
        <v>247</v>
      </c>
      <c r="C47" s="445">
        <v>0.502</v>
      </c>
      <c r="D47" s="444">
        <v>0.502</v>
      </c>
      <c r="E47" s="444">
        <v>2.3300000000000001E-2</v>
      </c>
      <c r="F47" s="446">
        <v>18768.779100653937</v>
      </c>
      <c r="G47" s="447">
        <v>437.31255304523677</v>
      </c>
      <c r="H47" s="447">
        <v>9421.9271085282762</v>
      </c>
      <c r="I47" s="448">
        <v>9421.9271085282762</v>
      </c>
      <c r="J47" s="465" t="s">
        <v>145</v>
      </c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1:23" ht="13.2" outlineLevel="1" x14ac:dyDescent="0.25">
      <c r="A48" s="454" t="s">
        <v>277</v>
      </c>
      <c r="B48" s="444" t="s">
        <v>247</v>
      </c>
      <c r="C48" s="445">
        <v>0.15140000000000001</v>
      </c>
      <c r="D48" s="444">
        <v>0.15140000000000001</v>
      </c>
      <c r="E48" s="444">
        <v>5.5999999999999999E-3</v>
      </c>
      <c r="F48" s="446">
        <v>41930.748322415842</v>
      </c>
      <c r="G48" s="447">
        <v>234.81219060552871</v>
      </c>
      <c r="H48" s="447">
        <v>6348.3152960137586</v>
      </c>
      <c r="I48" s="448">
        <v>6348.3152960137586</v>
      </c>
      <c r="J48" s="465" t="s">
        <v>145</v>
      </c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pans="1:23" ht="13.2" outlineLevel="1" x14ac:dyDescent="0.25">
      <c r="A49" s="454" t="s">
        <v>278</v>
      </c>
      <c r="B49" s="444" t="s">
        <v>247</v>
      </c>
      <c r="C49" s="445">
        <v>0.52279999999999993</v>
      </c>
      <c r="D49" s="444">
        <v>0.52279999999999993</v>
      </c>
      <c r="E49" s="444">
        <v>7.0099999999999996E-2</v>
      </c>
      <c r="F49" s="446">
        <v>204870.40495170804</v>
      </c>
      <c r="G49" s="447">
        <v>14361.415387114734</v>
      </c>
      <c r="H49" s="447">
        <v>107106.24770875296</v>
      </c>
      <c r="I49" s="448">
        <v>107106.24770875296</v>
      </c>
      <c r="J49" s="465" t="s">
        <v>145</v>
      </c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1:23" ht="13.2" outlineLevel="1" x14ac:dyDescent="0.25">
      <c r="A50" s="454" t="s">
        <v>279</v>
      </c>
      <c r="B50" s="444" t="s">
        <v>247</v>
      </c>
      <c r="C50" s="445">
        <v>0.17949999999999999</v>
      </c>
      <c r="D50" s="444">
        <v>0.17949999999999999</v>
      </c>
      <c r="E50" s="444">
        <v>2.18E-2</v>
      </c>
      <c r="F50" s="446">
        <v>1300016.6666546536</v>
      </c>
      <c r="G50" s="447">
        <v>28340.363333071447</v>
      </c>
      <c r="H50" s="447">
        <v>233352.99166451031</v>
      </c>
      <c r="I50" s="448">
        <v>233352.99166451031</v>
      </c>
      <c r="J50" s="465" t="s">
        <v>145</v>
      </c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1:23" ht="13.2" outlineLevel="1" x14ac:dyDescent="0.25">
      <c r="A51" s="454" t="s">
        <v>280</v>
      </c>
      <c r="B51" s="444" t="s">
        <v>247</v>
      </c>
      <c r="C51" s="445">
        <v>0.4425</v>
      </c>
      <c r="D51" s="444">
        <v>0.4425</v>
      </c>
      <c r="E51" s="444">
        <v>5.4399999999999997E-2</v>
      </c>
      <c r="F51" s="446">
        <v>181745.28243256232</v>
      </c>
      <c r="G51" s="447">
        <v>9886.9433643313896</v>
      </c>
      <c r="H51" s="447">
        <v>80422.287476408834</v>
      </c>
      <c r="I51" s="448">
        <v>80422.287476408834</v>
      </c>
      <c r="J51" s="465" t="s">
        <v>145</v>
      </c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pans="1:23" ht="13.2" outlineLevel="1" x14ac:dyDescent="0.25">
      <c r="A52" s="454" t="s">
        <v>281</v>
      </c>
      <c r="B52" s="444" t="s">
        <v>247</v>
      </c>
      <c r="C52" s="445">
        <v>0.16800000000000001</v>
      </c>
      <c r="D52" s="444">
        <v>0.16800000000000001</v>
      </c>
      <c r="E52" s="444">
        <v>1.9100000000000002E-2</v>
      </c>
      <c r="F52" s="446">
        <v>90947.758060606517</v>
      </c>
      <c r="G52" s="447">
        <v>1737.1021789575848</v>
      </c>
      <c r="H52" s="447">
        <v>15279.223354181895</v>
      </c>
      <c r="I52" s="448">
        <v>15279.223354181895</v>
      </c>
      <c r="J52" s="465" t="s">
        <v>145</v>
      </c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pans="1:23" ht="13.2" outlineLevel="1" x14ac:dyDescent="0.25">
      <c r="A53" s="454" t="s">
        <v>282</v>
      </c>
      <c r="B53" s="444" t="s">
        <v>247</v>
      </c>
      <c r="C53" s="445">
        <v>0.86439999999999995</v>
      </c>
      <c r="D53" s="444">
        <v>0.86439999999999995</v>
      </c>
      <c r="E53" s="444">
        <v>4.9700000000000001E-2</v>
      </c>
      <c r="F53" s="446">
        <v>32.512265718075639</v>
      </c>
      <c r="G53" s="447">
        <v>1.6158596061883592</v>
      </c>
      <c r="H53" s="447">
        <v>28.103602486704581</v>
      </c>
      <c r="I53" s="448">
        <v>28.103602486704581</v>
      </c>
      <c r="J53" s="465" t="s">
        <v>145</v>
      </c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1:23" ht="13.2" outlineLevel="1" x14ac:dyDescent="0.25">
      <c r="A54" s="454" t="s">
        <v>283</v>
      </c>
      <c r="B54" s="444" t="s">
        <v>247</v>
      </c>
      <c r="C54" s="445">
        <v>0.10590000000000001</v>
      </c>
      <c r="D54" s="444">
        <v>0.10590000000000001</v>
      </c>
      <c r="E54" s="444">
        <v>3.3E-3</v>
      </c>
      <c r="F54" s="446">
        <v>34064.955743275743</v>
      </c>
      <c r="G54" s="447">
        <v>112.41435395280995</v>
      </c>
      <c r="H54" s="447">
        <v>3607.4788132129015</v>
      </c>
      <c r="I54" s="448">
        <v>3607.4788132129015</v>
      </c>
      <c r="J54" s="465" t="s">
        <v>145</v>
      </c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1:23" ht="13.2" outlineLevel="1" x14ac:dyDescent="0.25">
      <c r="A55" s="454" t="s">
        <v>284</v>
      </c>
      <c r="B55" s="444" t="s">
        <v>247</v>
      </c>
      <c r="C55" s="445">
        <v>0.11689999999999999</v>
      </c>
      <c r="D55" s="444">
        <v>0.11689999999999999</v>
      </c>
      <c r="E55" s="444">
        <v>1.8499999999999999E-2</v>
      </c>
      <c r="F55" s="446">
        <v>1557785.406487999</v>
      </c>
      <c r="G55" s="447">
        <v>28819.030020027982</v>
      </c>
      <c r="H55" s="447">
        <v>182105.11401844706</v>
      </c>
      <c r="I55" s="448">
        <v>182105.11401844706</v>
      </c>
      <c r="J55" s="465" t="s">
        <v>145</v>
      </c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1:23" ht="13.2" outlineLevel="1" x14ac:dyDescent="0.25">
      <c r="A56" s="454" t="s">
        <v>285</v>
      </c>
      <c r="B56" s="444" t="s">
        <v>247</v>
      </c>
      <c r="C56" s="445">
        <v>0.24869999999999998</v>
      </c>
      <c r="D56" s="444">
        <v>0.24869999999999998</v>
      </c>
      <c r="E56" s="444">
        <v>5.45E-2</v>
      </c>
      <c r="F56" s="446">
        <v>580.91543832428238</v>
      </c>
      <c r="G56" s="447">
        <v>31.65989138867339</v>
      </c>
      <c r="H56" s="447">
        <v>144.473669511249</v>
      </c>
      <c r="I56" s="448">
        <v>144.473669511249</v>
      </c>
      <c r="J56" s="465" t="s">
        <v>145</v>
      </c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1:23" ht="13.2" outlineLevel="1" x14ac:dyDescent="0.25">
      <c r="A57" s="454" t="s">
        <v>286</v>
      </c>
      <c r="B57" s="444" t="s">
        <v>247</v>
      </c>
      <c r="C57" s="445">
        <v>0.5333</v>
      </c>
      <c r="D57" s="444">
        <v>0.5333</v>
      </c>
      <c r="E57" s="444">
        <v>9.9000000000000008E-3</v>
      </c>
      <c r="F57" s="446">
        <v>839851.68470157369</v>
      </c>
      <c r="G57" s="447">
        <v>8314.5316785455798</v>
      </c>
      <c r="H57" s="447">
        <v>447892.90345134924</v>
      </c>
      <c r="I57" s="448">
        <v>447892.90345134924</v>
      </c>
      <c r="J57" s="465" t="s">
        <v>145</v>
      </c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1:23" ht="13.2" outlineLevel="1" x14ac:dyDescent="0.25">
      <c r="A58" s="454" t="s">
        <v>287</v>
      </c>
      <c r="B58" s="444" t="s">
        <v>247</v>
      </c>
      <c r="C58" s="445">
        <v>0.316</v>
      </c>
      <c r="D58" s="444">
        <v>0.316</v>
      </c>
      <c r="E58" s="444">
        <v>3.5799999999999998E-2</v>
      </c>
      <c r="F58" s="446">
        <v>175485.38136552516</v>
      </c>
      <c r="G58" s="447">
        <v>6282.3766528858005</v>
      </c>
      <c r="H58" s="447">
        <v>55453.380511505951</v>
      </c>
      <c r="I58" s="448">
        <v>55453.380511505951</v>
      </c>
      <c r="J58" s="465" t="s">
        <v>145</v>
      </c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1:23" ht="13.2" outlineLevel="1" x14ac:dyDescent="0.25">
      <c r="A59" s="454" t="s">
        <v>288</v>
      </c>
      <c r="B59" s="444" t="s">
        <v>247</v>
      </c>
      <c r="C59" s="445">
        <v>0.31810000000000005</v>
      </c>
      <c r="D59" s="444">
        <v>0.31810000000000005</v>
      </c>
      <c r="E59" s="444">
        <v>4.5200000000000004E-2</v>
      </c>
      <c r="F59" s="446">
        <v>400467.81059244182</v>
      </c>
      <c r="G59" s="447">
        <v>18101.145038778373</v>
      </c>
      <c r="H59" s="447">
        <v>127388.81054945577</v>
      </c>
      <c r="I59" s="448">
        <v>127388.81054945577</v>
      </c>
      <c r="J59" s="465" t="s">
        <v>145</v>
      </c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1:23" ht="13.2" outlineLevel="1" x14ac:dyDescent="0.25">
      <c r="A60" s="454" t="s">
        <v>289</v>
      </c>
      <c r="B60" s="444" t="s">
        <v>247</v>
      </c>
      <c r="C60" s="445">
        <v>1E-4</v>
      </c>
      <c r="D60" s="444">
        <v>1E-4</v>
      </c>
      <c r="E60" s="732">
        <v>0</v>
      </c>
      <c r="F60" s="446">
        <v>2608.1919752276081</v>
      </c>
      <c r="G60" s="731">
        <v>0</v>
      </c>
      <c r="H60" s="731">
        <v>0.26081919752276084</v>
      </c>
      <c r="I60" s="729">
        <v>0.26081919752276084</v>
      </c>
      <c r="J60" s="465" t="s">
        <v>145</v>
      </c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pans="1:23" ht="13.2" outlineLevel="1" x14ac:dyDescent="0.25">
      <c r="A61" s="454" t="s">
        <v>290</v>
      </c>
      <c r="B61" s="444" t="s">
        <v>247</v>
      </c>
      <c r="C61" s="445">
        <v>0.77179999999999993</v>
      </c>
      <c r="D61" s="444">
        <v>0.77179999999999993</v>
      </c>
      <c r="E61" s="444">
        <v>6.7099999999999993E-2</v>
      </c>
      <c r="F61" s="446">
        <v>8394.8582074983515</v>
      </c>
      <c r="G61" s="447">
        <v>563.29498572313935</v>
      </c>
      <c r="H61" s="447">
        <v>6479.1515645472273</v>
      </c>
      <c r="I61" s="448">
        <v>6479.1515645472273</v>
      </c>
      <c r="J61" s="465" t="s">
        <v>145</v>
      </c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pans="1:23" ht="13.2" outlineLevel="1" x14ac:dyDescent="0.25">
      <c r="A62" s="454" t="s">
        <v>291</v>
      </c>
      <c r="B62" s="444" t="s">
        <v>247</v>
      </c>
      <c r="C62" s="445">
        <v>0.55720000000000003</v>
      </c>
      <c r="D62" s="444">
        <v>0.55720000000000003</v>
      </c>
      <c r="E62" s="444">
        <v>2.0300000000000002E-2</v>
      </c>
      <c r="F62" s="446">
        <v>272617.92364884348</v>
      </c>
      <c r="G62" s="447">
        <v>5534.143850071523</v>
      </c>
      <c r="H62" s="447">
        <v>151902.70705713559</v>
      </c>
      <c r="I62" s="448">
        <v>151902.70705713559</v>
      </c>
      <c r="J62" s="465" t="s">
        <v>145</v>
      </c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1:23" ht="13.2" outlineLevel="1" x14ac:dyDescent="0.25">
      <c r="A63" s="454" t="s">
        <v>292</v>
      </c>
      <c r="B63" s="444" t="s">
        <v>247</v>
      </c>
      <c r="C63" s="445">
        <v>0.49859999999999999</v>
      </c>
      <c r="D63" s="444">
        <v>0.49859999999999999</v>
      </c>
      <c r="E63" s="444">
        <v>4.9700000000000001E-2</v>
      </c>
      <c r="F63" s="446">
        <v>490.71182153509</v>
      </c>
      <c r="G63" s="447">
        <v>24.388377530293972</v>
      </c>
      <c r="H63" s="447">
        <v>244.66891421739587</v>
      </c>
      <c r="I63" s="448">
        <v>244.66891421739587</v>
      </c>
      <c r="J63" s="465" t="s">
        <v>145</v>
      </c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1:23" ht="13.2" outlineLevel="1" x14ac:dyDescent="0.25">
      <c r="A64" s="454" t="s">
        <v>293</v>
      </c>
      <c r="B64" s="444" t="s">
        <v>247</v>
      </c>
      <c r="C64" s="445">
        <v>0.61420000000000008</v>
      </c>
      <c r="D64" s="444">
        <v>0.61420000000000008</v>
      </c>
      <c r="E64" s="444">
        <v>4.6899999999999997E-2</v>
      </c>
      <c r="F64" s="446">
        <v>181745.28243256232</v>
      </c>
      <c r="G64" s="447">
        <v>8523.8537460871721</v>
      </c>
      <c r="H64" s="447">
        <v>111627.95247007979</v>
      </c>
      <c r="I64" s="448">
        <v>111627.95247007979</v>
      </c>
      <c r="J64" s="465" t="s">
        <v>145</v>
      </c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1:23" ht="13.2" outlineLevel="1" x14ac:dyDescent="0.25">
      <c r="A65" s="454" t="s">
        <v>294</v>
      </c>
      <c r="B65" s="444" t="s">
        <v>247</v>
      </c>
      <c r="C65" s="445">
        <v>0.1852</v>
      </c>
      <c r="D65" s="444">
        <v>0.1852</v>
      </c>
      <c r="E65" s="444">
        <v>3.9600000000000003E-2</v>
      </c>
      <c r="F65" s="446">
        <v>848.26162323858262</v>
      </c>
      <c r="G65" s="447">
        <v>33.591160280247877</v>
      </c>
      <c r="H65" s="447">
        <v>157.09805262378549</v>
      </c>
      <c r="I65" s="448">
        <v>157.09805262378549</v>
      </c>
      <c r="J65" s="465" t="s">
        <v>145</v>
      </c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1:23" ht="13.2" outlineLevel="1" x14ac:dyDescent="0.25">
      <c r="A66" s="454" t="s">
        <v>295</v>
      </c>
      <c r="B66" s="444" t="s">
        <v>247</v>
      </c>
      <c r="C66" s="445">
        <v>0.53949999999999998</v>
      </c>
      <c r="D66" s="444">
        <v>0.53949999999999998</v>
      </c>
      <c r="E66" s="444">
        <v>1.8600000000000002E-2</v>
      </c>
      <c r="F66" s="446">
        <v>7056.2013259582927</v>
      </c>
      <c r="G66" s="447">
        <v>131.24534466282427</v>
      </c>
      <c r="H66" s="447">
        <v>3806.8206153544988</v>
      </c>
      <c r="I66" s="448">
        <v>3806.8206153544988</v>
      </c>
      <c r="J66" s="465" t="s">
        <v>145</v>
      </c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1:23" ht="13.2" outlineLevel="1" x14ac:dyDescent="0.25">
      <c r="A67" s="454" t="s">
        <v>296</v>
      </c>
      <c r="B67" s="444" t="s">
        <v>247</v>
      </c>
      <c r="C67" s="445">
        <v>0.59660000000000002</v>
      </c>
      <c r="D67" s="444">
        <v>0.59660000000000002</v>
      </c>
      <c r="E67" s="444">
        <v>7.2700000000000001E-2</v>
      </c>
      <c r="F67" s="446">
        <v>90872.641216281161</v>
      </c>
      <c r="G67" s="447">
        <v>6606.4410164236406</v>
      </c>
      <c r="H67" s="447">
        <v>54214.61774963334</v>
      </c>
      <c r="I67" s="448">
        <v>54214.61774963334</v>
      </c>
      <c r="J67" s="465" t="s">
        <v>145</v>
      </c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1:23" ht="13.2" outlineLevel="1" x14ac:dyDescent="0.25">
      <c r="A68" s="454" t="s">
        <v>297</v>
      </c>
      <c r="B68" s="444" t="s">
        <v>247</v>
      </c>
      <c r="C68" s="445">
        <v>7.2300000000000003E-2</v>
      </c>
      <c r="D68" s="444">
        <v>7.2300000000000003E-2</v>
      </c>
      <c r="E68" s="444">
        <v>3.0999999999999999E-3</v>
      </c>
      <c r="F68" s="446">
        <v>250459.84051723988</v>
      </c>
      <c r="G68" s="447">
        <v>776.42550560344364</v>
      </c>
      <c r="H68" s="447">
        <v>18108.246469396443</v>
      </c>
      <c r="I68" s="448">
        <v>18108.246469396443</v>
      </c>
      <c r="J68" s="465" t="s">
        <v>145</v>
      </c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1:23" ht="13.2" outlineLevel="1" x14ac:dyDescent="0.25">
      <c r="A69" s="454" t="s">
        <v>298</v>
      </c>
      <c r="B69" s="444" t="s">
        <v>247</v>
      </c>
      <c r="C69" s="445">
        <v>0.77680000000000005</v>
      </c>
      <c r="D69" s="444">
        <v>0.77680000000000005</v>
      </c>
      <c r="E69" s="444">
        <v>8.1000000000000003E-2</v>
      </c>
      <c r="F69" s="446">
        <v>90872.641216281161</v>
      </c>
      <c r="G69" s="447">
        <v>7360.6839385187741</v>
      </c>
      <c r="H69" s="447">
        <v>70589.86769680721</v>
      </c>
      <c r="I69" s="448">
        <v>70589.86769680721</v>
      </c>
      <c r="J69" s="465" t="s">
        <v>145</v>
      </c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1:23" ht="13.2" outlineLevel="1" x14ac:dyDescent="0.25">
      <c r="A70" s="454" t="s">
        <v>299</v>
      </c>
      <c r="B70" s="444" t="s">
        <v>247</v>
      </c>
      <c r="C70" s="445">
        <v>7.8799999999999995E-2</v>
      </c>
      <c r="D70" s="444">
        <v>7.8799999999999995E-2</v>
      </c>
      <c r="E70" s="444">
        <v>4.7000000000000002E-3</v>
      </c>
      <c r="F70" s="446">
        <v>250459.84051723988</v>
      </c>
      <c r="G70" s="447">
        <v>1177.1612504310274</v>
      </c>
      <c r="H70" s="447">
        <v>19736.235432758502</v>
      </c>
      <c r="I70" s="448">
        <v>19736.235432758502</v>
      </c>
      <c r="J70" s="465" t="s">
        <v>145</v>
      </c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</row>
    <row r="71" spans="1:23" ht="13.2" outlineLevel="1" x14ac:dyDescent="0.25">
      <c r="A71" s="454" t="s">
        <v>300</v>
      </c>
      <c r="B71" s="444" t="s">
        <v>247</v>
      </c>
      <c r="C71" s="445">
        <v>0.65270000000000006</v>
      </c>
      <c r="D71" s="444">
        <v>0.65270000000000006</v>
      </c>
      <c r="E71" s="444">
        <v>4.6399999999999997E-2</v>
      </c>
      <c r="F71" s="446">
        <v>234287.98043990924</v>
      </c>
      <c r="G71" s="447">
        <v>10870.962292411788</v>
      </c>
      <c r="H71" s="447">
        <v>152919.76483312878</v>
      </c>
      <c r="I71" s="448">
        <v>152919.76483312878</v>
      </c>
      <c r="J71" s="465" t="s">
        <v>145</v>
      </c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</row>
    <row r="72" spans="1:23" ht="13.2" outlineLevel="1" x14ac:dyDescent="0.25">
      <c r="A72" s="454" t="s">
        <v>301</v>
      </c>
      <c r="B72" s="444" t="s">
        <v>247</v>
      </c>
      <c r="C72" s="445">
        <v>0.43170000000000003</v>
      </c>
      <c r="D72" s="444">
        <v>0.43170000000000003</v>
      </c>
      <c r="E72" s="444">
        <v>2.1499999999999998E-2</v>
      </c>
      <c r="F72" s="446">
        <v>419925.84235078684</v>
      </c>
      <c r="G72" s="447">
        <v>9028.4056105419168</v>
      </c>
      <c r="H72" s="447">
        <v>181281.98614283468</v>
      </c>
      <c r="I72" s="448">
        <v>181281.98614283468</v>
      </c>
      <c r="J72" s="465" t="s">
        <v>145</v>
      </c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</row>
    <row r="73" spans="1:23" ht="13.2" outlineLevel="1" x14ac:dyDescent="0.25">
      <c r="A73" s="454" t="s">
        <v>302</v>
      </c>
      <c r="B73" s="444" t="s">
        <v>247</v>
      </c>
      <c r="C73" s="445">
        <v>0.47870000000000001</v>
      </c>
      <c r="D73" s="444">
        <v>0.47870000000000001</v>
      </c>
      <c r="E73" s="444">
        <v>6.7400000000000002E-2</v>
      </c>
      <c r="F73" s="446">
        <v>2735652.4406991759</v>
      </c>
      <c r="G73" s="447">
        <v>184382.97450312445</v>
      </c>
      <c r="H73" s="447">
        <v>1309556.8233626955</v>
      </c>
      <c r="I73" s="448">
        <v>1309556.8233626955</v>
      </c>
      <c r="J73" s="465" t="s">
        <v>145</v>
      </c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</row>
    <row r="74" spans="1:23" ht="13.2" outlineLevel="1" x14ac:dyDescent="0.25">
      <c r="A74" s="454" t="s">
        <v>303</v>
      </c>
      <c r="B74" s="444" t="s">
        <v>247</v>
      </c>
      <c r="C74" s="445">
        <v>0.6895</v>
      </c>
      <c r="D74" s="444">
        <v>0.6895</v>
      </c>
      <c r="E74" s="444">
        <v>0.10729999999999999</v>
      </c>
      <c r="F74" s="446">
        <v>90872.641216281161</v>
      </c>
      <c r="G74" s="447">
        <v>9750.6344025069684</v>
      </c>
      <c r="H74" s="447">
        <v>62656.686118625861</v>
      </c>
      <c r="I74" s="448">
        <v>62656.686118625861</v>
      </c>
      <c r="J74" s="465" t="s">
        <v>145</v>
      </c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</row>
    <row r="75" spans="1:23" ht="13.2" outlineLevel="1" x14ac:dyDescent="0.25">
      <c r="A75" s="454" t="s">
        <v>304</v>
      </c>
      <c r="B75" s="444" t="s">
        <v>247</v>
      </c>
      <c r="C75" s="445">
        <v>0.1158</v>
      </c>
      <c r="D75" s="444">
        <v>0.1158</v>
      </c>
      <c r="E75" s="444">
        <v>7.7999999999999996E-3</v>
      </c>
      <c r="F75" s="446">
        <v>90872.641216281161</v>
      </c>
      <c r="G75" s="447">
        <v>708.80660148699303</v>
      </c>
      <c r="H75" s="447">
        <v>10523.051852845358</v>
      </c>
      <c r="I75" s="448">
        <v>10523.051852845358</v>
      </c>
      <c r="J75" s="465" t="s">
        <v>145</v>
      </c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</row>
    <row r="76" spans="1:23" ht="13.2" outlineLevel="1" x14ac:dyDescent="0.25">
      <c r="A76" s="454" t="s">
        <v>305</v>
      </c>
      <c r="B76" s="444" t="s">
        <v>247</v>
      </c>
      <c r="C76" s="445">
        <v>0.31950000000000001</v>
      </c>
      <c r="D76" s="444">
        <v>0.31950000000000001</v>
      </c>
      <c r="E76" s="444">
        <v>6.9599999999999995E-2</v>
      </c>
      <c r="F76" s="446">
        <v>11426.326331531103</v>
      </c>
      <c r="G76" s="447">
        <v>795.27231267456477</v>
      </c>
      <c r="H76" s="447">
        <v>3650.7112629241874</v>
      </c>
      <c r="I76" s="448">
        <v>3650.7112629241874</v>
      </c>
      <c r="J76" s="465" t="s">
        <v>145</v>
      </c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</row>
    <row r="77" spans="1:23" ht="13.2" outlineLevel="1" x14ac:dyDescent="0.25">
      <c r="A77" s="454" t="s">
        <v>306</v>
      </c>
      <c r="B77" s="444" t="s">
        <v>247</v>
      </c>
      <c r="C77" s="445">
        <v>0.41789999999999999</v>
      </c>
      <c r="D77" s="444">
        <v>0.41789999999999999</v>
      </c>
      <c r="E77" s="444">
        <v>6.4399999999999999E-2</v>
      </c>
      <c r="F77" s="446">
        <v>90872.641216281161</v>
      </c>
      <c r="G77" s="447">
        <v>5852.1980943285071</v>
      </c>
      <c r="H77" s="447">
        <v>37975.676764283897</v>
      </c>
      <c r="I77" s="448">
        <v>37975.676764283897</v>
      </c>
      <c r="J77" s="465" t="s">
        <v>145</v>
      </c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</row>
    <row r="78" spans="1:23" ht="13.2" outlineLevel="1" x14ac:dyDescent="0.25">
      <c r="A78" s="454" t="s">
        <v>307</v>
      </c>
      <c r="B78" s="444" t="s">
        <v>247</v>
      </c>
      <c r="C78" s="445">
        <v>8.3000000000000001E-3</v>
      </c>
      <c r="D78" s="444">
        <v>8.3000000000000001E-3</v>
      </c>
      <c r="E78" s="444">
        <v>5.0000000000000001E-4</v>
      </c>
      <c r="F78" s="446">
        <v>178388.04697321882</v>
      </c>
      <c r="G78" s="447">
        <v>89.19402348660941</v>
      </c>
      <c r="H78" s="447">
        <v>1480.6207898777163</v>
      </c>
      <c r="I78" s="448">
        <v>1480.6207898777163</v>
      </c>
      <c r="J78" s="465" t="s">
        <v>145</v>
      </c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</row>
    <row r="79" spans="1:23" ht="13.2" outlineLevel="1" x14ac:dyDescent="0.25">
      <c r="A79" s="454" t="s">
        <v>308</v>
      </c>
      <c r="B79" s="444" t="s">
        <v>247</v>
      </c>
      <c r="C79" s="445">
        <v>0.41689999999999999</v>
      </c>
      <c r="D79" s="444">
        <v>0.41689999999999999</v>
      </c>
      <c r="E79" s="444">
        <v>6.8500000000000005E-2</v>
      </c>
      <c r="F79" s="446">
        <v>90872.641216281161</v>
      </c>
      <c r="G79" s="447">
        <v>6224.7759233152601</v>
      </c>
      <c r="H79" s="447">
        <v>37884.804123067617</v>
      </c>
      <c r="I79" s="448">
        <v>37884.804123067617</v>
      </c>
      <c r="J79" s="465" t="s">
        <v>145</v>
      </c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</row>
    <row r="80" spans="1:23" ht="13.2" outlineLevel="1" x14ac:dyDescent="0.25">
      <c r="A80" s="454" t="s">
        <v>309</v>
      </c>
      <c r="B80" s="444" t="s">
        <v>247</v>
      </c>
      <c r="C80" s="445">
        <v>0.1875</v>
      </c>
      <c r="D80" s="444">
        <v>0.1875</v>
      </c>
      <c r="E80" s="444">
        <v>2.4799999999999999E-2</v>
      </c>
      <c r="F80" s="446">
        <v>193592.23987639949</v>
      </c>
      <c r="G80" s="447">
        <v>4801.0875489347072</v>
      </c>
      <c r="H80" s="447">
        <v>36298.544976824902</v>
      </c>
      <c r="I80" s="448">
        <v>36298.544976824902</v>
      </c>
      <c r="J80" s="465" t="s">
        <v>145</v>
      </c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</row>
    <row r="81" spans="1:23" ht="13.2" outlineLevel="1" x14ac:dyDescent="0.25">
      <c r="A81" s="454" t="s">
        <v>310</v>
      </c>
      <c r="B81" s="444" t="s">
        <v>247</v>
      </c>
      <c r="C81" s="445">
        <v>0.2225</v>
      </c>
      <c r="D81" s="444">
        <v>0.2225</v>
      </c>
      <c r="E81" s="444">
        <v>2.35E-2</v>
      </c>
      <c r="F81" s="446">
        <v>380699.57553813822</v>
      </c>
      <c r="G81" s="447">
        <v>8946.4400251462484</v>
      </c>
      <c r="H81" s="447">
        <v>84705.655557235761</v>
      </c>
      <c r="I81" s="448">
        <v>84705.655557235761</v>
      </c>
      <c r="J81" s="465" t="s">
        <v>145</v>
      </c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</row>
    <row r="82" spans="1:23" ht="13.2" outlineLevel="1" x14ac:dyDescent="0.25">
      <c r="A82" s="454" t="s">
        <v>311</v>
      </c>
      <c r="B82" s="444" t="s">
        <v>247</v>
      </c>
      <c r="C82" s="445">
        <v>0.67209999999999992</v>
      </c>
      <c r="D82" s="444">
        <v>0.67209999999999992</v>
      </c>
      <c r="E82" s="444">
        <v>6.4200000000000007E-2</v>
      </c>
      <c r="F82" s="446">
        <v>1553.476235288276</v>
      </c>
      <c r="G82" s="447">
        <v>99.733174305507333</v>
      </c>
      <c r="H82" s="447">
        <v>1044.0913777372502</v>
      </c>
      <c r="I82" s="448">
        <v>1044.0913777372502</v>
      </c>
      <c r="J82" s="465" t="s">
        <v>145</v>
      </c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</row>
    <row r="83" spans="1:23" ht="13.2" outlineLevel="1" x14ac:dyDescent="0.25">
      <c r="A83" s="454" t="s">
        <v>312</v>
      </c>
      <c r="B83" s="444" t="s">
        <v>247</v>
      </c>
      <c r="C83" s="445">
        <v>0.71289999999999998</v>
      </c>
      <c r="D83" s="444">
        <v>0.71289999999999998</v>
      </c>
      <c r="E83" s="444">
        <v>4.2299999999999997E-2</v>
      </c>
      <c r="F83" s="446">
        <v>39495.17425925214</v>
      </c>
      <c r="G83" s="447">
        <v>1670.6458711663654</v>
      </c>
      <c r="H83" s="447">
        <v>28156.109729420848</v>
      </c>
      <c r="I83" s="448">
        <v>28156.109729420848</v>
      </c>
      <c r="J83" s="465" t="s">
        <v>145</v>
      </c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</row>
    <row r="84" spans="1:23" ht="13.2" outlineLevel="1" x14ac:dyDescent="0.25">
      <c r="A84" s="454" t="s">
        <v>313</v>
      </c>
      <c r="B84" s="444" t="s">
        <v>247</v>
      </c>
      <c r="C84" s="445">
        <v>0.36080000000000001</v>
      </c>
      <c r="D84" s="444">
        <v>0.36080000000000001</v>
      </c>
      <c r="E84" s="444">
        <v>2.98E-2</v>
      </c>
      <c r="F84" s="446">
        <v>1679703.3694031474</v>
      </c>
      <c r="G84" s="447">
        <v>50055.160408213793</v>
      </c>
      <c r="H84" s="447">
        <v>606036.97568065557</v>
      </c>
      <c r="I84" s="448">
        <v>606036.97568065557</v>
      </c>
      <c r="J84" s="465" t="s">
        <v>145</v>
      </c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1:23" ht="13.2" outlineLevel="1" x14ac:dyDescent="0.25">
      <c r="A85" s="454" t="s">
        <v>314</v>
      </c>
      <c r="B85" s="444" t="s">
        <v>247</v>
      </c>
      <c r="C85" s="445">
        <v>0.4869</v>
      </c>
      <c r="D85" s="444">
        <v>0.4869</v>
      </c>
      <c r="E85" s="444">
        <v>3.0699999999999998E-2</v>
      </c>
      <c r="F85" s="446">
        <v>181745.28243256232</v>
      </c>
      <c r="G85" s="447">
        <v>5579.5801706796628</v>
      </c>
      <c r="H85" s="447">
        <v>88491.778016414595</v>
      </c>
      <c r="I85" s="448">
        <v>88491.778016414595</v>
      </c>
      <c r="J85" s="465" t="s">
        <v>145</v>
      </c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1:23" ht="13.2" outlineLevel="1" x14ac:dyDescent="0.25">
      <c r="A86" s="454" t="s">
        <v>315</v>
      </c>
      <c r="B86" s="444" t="s">
        <v>247</v>
      </c>
      <c r="C86" s="445">
        <v>0.34389999999999998</v>
      </c>
      <c r="D86" s="444">
        <v>0.34389999999999998</v>
      </c>
      <c r="E86" s="444">
        <v>3.7499999999999999E-2</v>
      </c>
      <c r="F86" s="446">
        <v>419925.84235078684</v>
      </c>
      <c r="G86" s="447">
        <v>15747.219088154507</v>
      </c>
      <c r="H86" s="447">
        <v>144412.49718443558</v>
      </c>
      <c r="I86" s="448">
        <v>144412.49718443558</v>
      </c>
      <c r="J86" s="465" t="s">
        <v>145</v>
      </c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1:23" ht="13.2" outlineLevel="1" x14ac:dyDescent="0.25">
      <c r="A87" s="454" t="s">
        <v>316</v>
      </c>
      <c r="B87" s="444" t="s">
        <v>247</v>
      </c>
      <c r="C87" s="445">
        <v>0.35139999999999999</v>
      </c>
      <c r="D87" s="444">
        <v>0.35139999999999999</v>
      </c>
      <c r="E87" s="444">
        <v>3.5900000000000001E-2</v>
      </c>
      <c r="F87" s="446">
        <v>751379.52155171963</v>
      </c>
      <c r="G87" s="447">
        <v>26974.524823706735</v>
      </c>
      <c r="H87" s="447">
        <v>264034.76387327426</v>
      </c>
      <c r="I87" s="448">
        <v>264034.76387327426</v>
      </c>
      <c r="J87" s="465" t="s">
        <v>145</v>
      </c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1:23" ht="13.2" outlineLevel="1" x14ac:dyDescent="0.25">
      <c r="A88" s="454" t="s">
        <v>317</v>
      </c>
      <c r="B88" s="444" t="s">
        <v>247</v>
      </c>
      <c r="C88" s="445">
        <v>0.71040000000000003</v>
      </c>
      <c r="D88" s="444">
        <v>0.71040000000000003</v>
      </c>
      <c r="E88" s="444">
        <v>6.7900000000000002E-2</v>
      </c>
      <c r="F88" s="446">
        <v>90872.641216281161</v>
      </c>
      <c r="G88" s="447">
        <v>6170.2523385854911</v>
      </c>
      <c r="H88" s="447">
        <v>64555.924320046142</v>
      </c>
      <c r="I88" s="448">
        <v>64555.924320046142</v>
      </c>
      <c r="J88" s="465" t="s">
        <v>145</v>
      </c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1:23" ht="13.2" outlineLevel="1" x14ac:dyDescent="0.25">
      <c r="A89" s="454" t="s">
        <v>318</v>
      </c>
      <c r="B89" s="444" t="s">
        <v>247</v>
      </c>
      <c r="C89" s="445">
        <v>0.79059999999999997</v>
      </c>
      <c r="D89" s="444">
        <v>0.79059999999999997</v>
      </c>
      <c r="E89" s="444">
        <v>9.4E-2</v>
      </c>
      <c r="F89" s="446">
        <v>419925.84235078684</v>
      </c>
      <c r="G89" s="447">
        <v>39473.029180973965</v>
      </c>
      <c r="H89" s="447">
        <v>331993.37096253206</v>
      </c>
      <c r="I89" s="448">
        <v>331993.37096253206</v>
      </c>
      <c r="J89" s="465" t="s">
        <v>145</v>
      </c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1:23" ht="13.2" outlineLevel="1" x14ac:dyDescent="0.25">
      <c r="A90" s="454" t="s">
        <v>319</v>
      </c>
      <c r="B90" s="444" t="s">
        <v>247</v>
      </c>
      <c r="C90" s="445">
        <v>0.1605</v>
      </c>
      <c r="D90" s="444">
        <v>0.1605</v>
      </c>
      <c r="E90" s="444">
        <v>4.9000000000000007E-3</v>
      </c>
      <c r="F90" s="446">
        <v>419925.84235078684</v>
      </c>
      <c r="G90" s="447">
        <v>2057.6366275188557</v>
      </c>
      <c r="H90" s="447">
        <v>67398.097697301288</v>
      </c>
      <c r="I90" s="448">
        <v>67398.097697301288</v>
      </c>
      <c r="J90" s="465" t="s">
        <v>145</v>
      </c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1:23" ht="13.2" outlineLevel="1" x14ac:dyDescent="0.25">
      <c r="A91" s="454" t="s">
        <v>320</v>
      </c>
      <c r="B91" s="444" t="s">
        <v>247</v>
      </c>
      <c r="C91" s="445">
        <v>0.26280000000000003</v>
      </c>
      <c r="D91" s="444">
        <v>0.26280000000000003</v>
      </c>
      <c r="E91" s="444">
        <v>9.5999999999999992E-3</v>
      </c>
      <c r="F91" s="446">
        <v>419925.84235078684</v>
      </c>
      <c r="G91" s="447">
        <v>4031.2880865675534</v>
      </c>
      <c r="H91" s="447">
        <v>110356.51136978679</v>
      </c>
      <c r="I91" s="448">
        <v>110356.51136978679</v>
      </c>
      <c r="J91" s="465" t="s">
        <v>145</v>
      </c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1:23" ht="13.2" outlineLevel="1" x14ac:dyDescent="0.25">
      <c r="A92" s="454" t="s">
        <v>321</v>
      </c>
      <c r="B92" s="444" t="s">
        <v>247</v>
      </c>
      <c r="C92" s="445">
        <v>0.53949999999999998</v>
      </c>
      <c r="D92" s="444">
        <v>0.53949999999999998</v>
      </c>
      <c r="E92" s="444">
        <v>1.8600000000000002E-2</v>
      </c>
      <c r="F92" s="446">
        <v>363490.56486512464</v>
      </c>
      <c r="G92" s="447">
        <v>6760.9245064913193</v>
      </c>
      <c r="H92" s="447">
        <v>196103.15974473473</v>
      </c>
      <c r="I92" s="448">
        <v>196103.15974473473</v>
      </c>
      <c r="J92" s="465" t="s">
        <v>145</v>
      </c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1:23" ht="13.2" outlineLevel="1" x14ac:dyDescent="0.25">
      <c r="A93" s="454" t="s">
        <v>322</v>
      </c>
      <c r="B93" s="444" t="s">
        <v>247</v>
      </c>
      <c r="C93" s="445">
        <v>0.63149999999999995</v>
      </c>
      <c r="D93" s="444">
        <v>0.63149999999999995</v>
      </c>
      <c r="E93" s="444">
        <v>2.2100000000000002E-2</v>
      </c>
      <c r="F93" s="446">
        <v>90872.641216281161</v>
      </c>
      <c r="G93" s="447">
        <v>2008.2853708798139</v>
      </c>
      <c r="H93" s="447">
        <v>57386.07292808155</v>
      </c>
      <c r="I93" s="448">
        <v>57386.07292808155</v>
      </c>
      <c r="J93" s="465" t="s">
        <v>145</v>
      </c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1:23" ht="13.2" outlineLevel="1" x14ac:dyDescent="0.25">
      <c r="A94" s="454" t="s">
        <v>323</v>
      </c>
      <c r="B94" s="444" t="s">
        <v>247</v>
      </c>
      <c r="C94" s="445">
        <v>0.62659999999999993</v>
      </c>
      <c r="D94" s="444">
        <v>0.62659999999999993</v>
      </c>
      <c r="E94" s="444">
        <v>3.2399999999999998E-2</v>
      </c>
      <c r="F94" s="446">
        <v>272617.92364884348</v>
      </c>
      <c r="G94" s="447">
        <v>8832.8207262225278</v>
      </c>
      <c r="H94" s="447">
        <v>170822.39095836531</v>
      </c>
      <c r="I94" s="448">
        <v>170822.39095836531</v>
      </c>
      <c r="J94" s="465" t="s">
        <v>145</v>
      </c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1:23" ht="13.2" outlineLevel="1" x14ac:dyDescent="0.25">
      <c r="A95" s="454" t="s">
        <v>324</v>
      </c>
      <c r="B95" s="444" t="s">
        <v>247</v>
      </c>
      <c r="C95" s="445">
        <v>0.4773</v>
      </c>
      <c r="D95" s="444">
        <v>0.4773</v>
      </c>
      <c r="E95" s="444">
        <v>2.7100000000000003E-2</v>
      </c>
      <c r="F95" s="446">
        <v>9063.5325951450868</v>
      </c>
      <c r="G95" s="447">
        <v>245.62173332843187</v>
      </c>
      <c r="H95" s="447">
        <v>4326.0241076627499</v>
      </c>
      <c r="I95" s="448">
        <v>4326.0241076627499</v>
      </c>
      <c r="J95" s="465" t="s">
        <v>145</v>
      </c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1:23" ht="13.2" outlineLevel="1" x14ac:dyDescent="0.25">
      <c r="A96" s="454" t="s">
        <v>325</v>
      </c>
      <c r="B96" s="444" t="s">
        <v>247</v>
      </c>
      <c r="C96" s="445">
        <v>0.46289999999999998</v>
      </c>
      <c r="D96" s="444">
        <v>0.46289999999999998</v>
      </c>
      <c r="E96" s="444">
        <v>5.57E-2</v>
      </c>
      <c r="F96" s="446">
        <v>480.33600497183591</v>
      </c>
      <c r="G96" s="447">
        <v>26.75471547693126</v>
      </c>
      <c r="H96" s="447">
        <v>222.34753670146284</v>
      </c>
      <c r="I96" s="448">
        <v>222.34753670146284</v>
      </c>
      <c r="J96" s="465" t="s">
        <v>145</v>
      </c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1:23" ht="13.2" outlineLevel="1" x14ac:dyDescent="0.25">
      <c r="A97" s="454" t="s">
        <v>326</v>
      </c>
      <c r="B97" s="444" t="s">
        <v>247</v>
      </c>
      <c r="C97" s="445">
        <v>0.36299999999999999</v>
      </c>
      <c r="D97" s="444">
        <v>0.36299999999999999</v>
      </c>
      <c r="E97" s="444">
        <v>4.2299999999999997E-2</v>
      </c>
      <c r="F97" s="446">
        <v>751379.52155171963</v>
      </c>
      <c r="G97" s="447">
        <v>31783.35376163774</v>
      </c>
      <c r="H97" s="447">
        <v>272750.76632327423</v>
      </c>
      <c r="I97" s="448">
        <v>272750.76632327423</v>
      </c>
      <c r="J97" s="465" t="s">
        <v>145</v>
      </c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1:23" ht="13.2" outlineLevel="1" x14ac:dyDescent="0.25">
      <c r="A98" s="454" t="s">
        <v>327</v>
      </c>
      <c r="B98" s="444" t="s">
        <v>247</v>
      </c>
      <c r="C98" s="445">
        <v>0.65890000000000004</v>
      </c>
      <c r="D98" s="444">
        <v>0.65890000000000004</v>
      </c>
      <c r="E98" s="444">
        <v>6.0499999999999998E-2</v>
      </c>
      <c r="F98" s="446">
        <v>4305.7926556553357</v>
      </c>
      <c r="G98" s="447">
        <v>260.50045566714778</v>
      </c>
      <c r="H98" s="447">
        <v>2837.0867808113007</v>
      </c>
      <c r="I98" s="448">
        <v>2837.0867808113007</v>
      </c>
      <c r="J98" s="465" t="s">
        <v>145</v>
      </c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1:23" ht="13.2" outlineLevel="1" x14ac:dyDescent="0.25">
      <c r="A99" s="454" t="s">
        <v>328</v>
      </c>
      <c r="B99" s="444" t="s">
        <v>247</v>
      </c>
      <c r="C99" s="445">
        <v>1.44E-2</v>
      </c>
      <c r="D99" s="444">
        <v>1.44E-2</v>
      </c>
      <c r="E99" s="444">
        <v>1.6999999999999999E-3</v>
      </c>
      <c r="F99" s="446">
        <v>290.45771916214119</v>
      </c>
      <c r="G99" s="447">
        <v>0.49377812257563997</v>
      </c>
      <c r="H99" s="447">
        <v>4.1825911559348334</v>
      </c>
      <c r="I99" s="448">
        <v>4.1825911559348334</v>
      </c>
      <c r="J99" s="465" t="s">
        <v>145</v>
      </c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1:23" ht="13.2" outlineLevel="1" x14ac:dyDescent="0.25">
      <c r="A100" s="454" t="s">
        <v>329</v>
      </c>
      <c r="B100" s="444" t="s">
        <v>247</v>
      </c>
      <c r="C100" s="445">
        <v>0.36169999999999997</v>
      </c>
      <c r="D100" s="444">
        <v>0.36169999999999997</v>
      </c>
      <c r="E100" s="444">
        <v>2.5700000000000001E-2</v>
      </c>
      <c r="F100" s="446">
        <v>1452.1120791099343</v>
      </c>
      <c r="G100" s="447">
        <v>37.319280433125314</v>
      </c>
      <c r="H100" s="447">
        <v>525.22893901406314</v>
      </c>
      <c r="I100" s="448">
        <v>525.22893901406314</v>
      </c>
      <c r="J100" s="465" t="s">
        <v>145</v>
      </c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1:23" ht="15.6" x14ac:dyDescent="0.3">
      <c r="A101" s="457" t="s">
        <v>330</v>
      </c>
      <c r="B101" s="449"/>
      <c r="C101" s="449"/>
      <c r="D101" s="449"/>
      <c r="E101" s="449"/>
      <c r="F101" s="450">
        <v>2695815755.1528106</v>
      </c>
      <c r="G101" s="451">
        <v>59492460.875036657</v>
      </c>
      <c r="H101" s="452">
        <v>720826758.23972607</v>
      </c>
      <c r="I101" s="453">
        <v>60597291.947083756</v>
      </c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1:23" ht="10.199999999999999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1:23" ht="10.199999999999999" x14ac:dyDescent="0.2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1:23" ht="15.6" x14ac:dyDescent="0.2">
      <c r="A104" s="195" t="s">
        <v>191</v>
      </c>
      <c r="B104" s="194"/>
      <c r="C104" s="194"/>
      <c r="D104" s="194"/>
      <c r="E104" s="426"/>
      <c r="F104" s="427">
        <f>SUMIF($B$7:$B$100,"Renewable*",$F$7:$F$100)</f>
        <v>2488354015.310287</v>
      </c>
      <c r="G104" s="60"/>
      <c r="H104" s="376"/>
      <c r="I104" s="196"/>
      <c r="J104" s="103"/>
      <c r="K104" s="103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1:23" ht="15.6" x14ac:dyDescent="0.2">
      <c r="A105" s="195" t="s">
        <v>39</v>
      </c>
      <c r="B105" s="194"/>
      <c r="C105" s="194"/>
      <c r="D105" s="194"/>
      <c r="E105" s="426"/>
      <c r="F105" s="428">
        <f>SUMIF($B$7:$B$100,"Renewable*",$F$7:$F$100)/$F$101</f>
        <v>0.92304305683874022</v>
      </c>
      <c r="G105" s="60"/>
      <c r="H105" s="196"/>
      <c r="I105" s="196"/>
      <c r="J105" s="103"/>
      <c r="K105" s="103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</row>
    <row r="106" spans="1:23" ht="10.199999999999999" x14ac:dyDescent="0.2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</row>
    <row r="107" spans="1:23" ht="10.199999999999999" x14ac:dyDescent="0.2">
      <c r="A107" s="43"/>
      <c r="B107" s="103"/>
      <c r="C107" s="103"/>
      <c r="D107" s="103"/>
      <c r="E107" s="103"/>
      <c r="F107" s="172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</row>
    <row r="108" spans="1:23" ht="10.199999999999999" x14ac:dyDescent="0.2">
      <c r="A108" s="43"/>
      <c r="B108" s="103"/>
      <c r="C108" s="103"/>
      <c r="D108" s="103"/>
      <c r="E108" s="103"/>
      <c r="F108" s="172"/>
      <c r="G108" s="60"/>
      <c r="H108" s="199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</row>
    <row r="109" spans="1:23" x14ac:dyDescent="0.3">
      <c r="A109" s="186" t="s">
        <v>206</v>
      </c>
      <c r="B109" s="187"/>
      <c r="C109" s="102"/>
      <c r="D109" s="188"/>
      <c r="E109" s="645"/>
      <c r="F109" s="177"/>
      <c r="G109" s="177"/>
      <c r="H109" s="199"/>
      <c r="I109" s="177"/>
      <c r="J109" s="177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</row>
    <row r="110" spans="1:23" x14ac:dyDescent="0.3">
      <c r="A110" s="186" t="s">
        <v>117</v>
      </c>
      <c r="B110" s="187"/>
      <c r="C110" s="102"/>
      <c r="D110" s="794" t="s">
        <v>30</v>
      </c>
      <c r="E110" s="793" t="s">
        <v>31</v>
      </c>
      <c r="F110" s="793"/>
      <c r="G110" s="793"/>
      <c r="H110" s="199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</row>
    <row r="111" spans="1:23" x14ac:dyDescent="0.3">
      <c r="A111" s="186" t="s">
        <v>118</v>
      </c>
      <c r="B111" s="187"/>
      <c r="C111" s="102"/>
      <c r="D111" s="794"/>
      <c r="E111" s="793"/>
      <c r="F111" s="793"/>
      <c r="G111" s="793"/>
      <c r="H111" s="199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</row>
    <row r="112" spans="1:23" x14ac:dyDescent="0.3">
      <c r="A112" s="190" t="s">
        <v>177</v>
      </c>
      <c r="B112" s="191"/>
      <c r="C112" s="99"/>
      <c r="D112" s="177"/>
      <c r="E112" s="177"/>
      <c r="F112" s="177"/>
      <c r="G112" s="177"/>
      <c r="H112" s="199"/>
      <c r="I112" s="177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</row>
    <row r="113" spans="1:23" x14ac:dyDescent="0.3">
      <c r="A113" s="190" t="s">
        <v>35</v>
      </c>
      <c r="B113" s="191"/>
      <c r="C113" s="99"/>
      <c r="D113" s="177"/>
      <c r="E113" s="177"/>
      <c r="F113" s="177"/>
      <c r="G113" s="177"/>
      <c r="H113" s="199"/>
      <c r="I113" s="177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</row>
    <row r="114" spans="1:23" ht="13.8" x14ac:dyDescent="0.3">
      <c r="A114" s="192" t="s">
        <v>36</v>
      </c>
      <c r="B114" s="191"/>
      <c r="C114" s="193"/>
      <c r="D114" s="60"/>
      <c r="E114" s="60"/>
      <c r="F114" s="63"/>
      <c r="G114" s="60"/>
      <c r="H114" s="199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</row>
    <row r="115" spans="1:23" ht="13.8" x14ac:dyDescent="0.3">
      <c r="A115" s="192" t="s">
        <v>37</v>
      </c>
      <c r="B115" s="189"/>
      <c r="C115" s="193"/>
      <c r="D115" s="177"/>
      <c r="E115" s="177"/>
      <c r="F115" s="378"/>
      <c r="G115" s="177"/>
      <c r="H115" s="177"/>
      <c r="I115" s="378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</row>
    <row r="116" spans="1:23" ht="15" x14ac:dyDescent="0.3">
      <c r="A116" s="190" t="s">
        <v>119</v>
      </c>
      <c r="B116" s="189"/>
      <c r="C116" s="185"/>
      <c r="D116" s="60"/>
      <c r="E116" s="60"/>
      <c r="F116" s="379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</row>
    <row r="117" spans="1:23" ht="13.8" x14ac:dyDescent="0.2">
      <c r="A117" s="190" t="s">
        <v>38</v>
      </c>
      <c r="B117" s="189"/>
      <c r="C117" s="177"/>
      <c r="D117" s="177"/>
      <c r="E117" s="177"/>
      <c r="F117" s="177"/>
      <c r="G117" s="177"/>
      <c r="H117" s="177"/>
      <c r="I117" s="177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</row>
    <row r="118" spans="1:23" ht="13.8" x14ac:dyDescent="0.2">
      <c r="A118" s="190" t="s">
        <v>210</v>
      </c>
      <c r="B118" s="189"/>
      <c r="C118" s="177"/>
      <c r="D118" s="177"/>
      <c r="E118" s="177"/>
      <c r="F118" s="177"/>
      <c r="G118" s="177"/>
      <c r="H118" s="177"/>
      <c r="I118" s="177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</row>
    <row r="119" spans="1:23" ht="13.8" x14ac:dyDescent="0.2">
      <c r="A119" s="646" t="s">
        <v>209</v>
      </c>
      <c r="B119" s="189"/>
      <c r="C119" s="177"/>
      <c r="D119" s="177"/>
      <c r="E119" s="177"/>
      <c r="F119" s="177"/>
      <c r="G119" s="177"/>
      <c r="H119" s="177"/>
      <c r="I119" s="177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</row>
    <row r="120" spans="1:23" ht="13.2" x14ac:dyDescent="0.2">
      <c r="A120" s="175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</row>
    <row r="121" spans="1:23" ht="16.2" x14ac:dyDescent="0.2">
      <c r="A121" s="40" t="s">
        <v>193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</row>
    <row r="122" spans="1:23" ht="16.2" x14ac:dyDescent="0.3">
      <c r="A122" s="178" t="s">
        <v>116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</row>
    <row r="123" spans="1:23" ht="10.199999999999999" x14ac:dyDescent="0.2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</row>
    <row r="124" spans="1:23" ht="10.199999999999999" x14ac:dyDescent="0.2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</row>
    <row r="125" spans="1:23" ht="10.199999999999999" x14ac:dyDescent="0.2">
      <c r="A125" s="43"/>
      <c r="B125" s="60"/>
      <c r="C125" s="60"/>
      <c r="D125" s="60"/>
      <c r="E125" s="60"/>
      <c r="F125" s="375"/>
      <c r="G125" s="103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</row>
    <row r="126" spans="1:23" ht="10.199999999999999" x14ac:dyDescent="0.2">
      <c r="A126" s="60"/>
      <c r="B126" s="60"/>
      <c r="C126" s="60"/>
      <c r="D126" s="60"/>
      <c r="E126" s="60"/>
      <c r="F126" s="376"/>
      <c r="G126" s="377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</row>
    <row r="127" spans="1:23" ht="10.199999999999999" x14ac:dyDescent="0.2">
      <c r="A127" s="60"/>
      <c r="B127" s="60"/>
      <c r="C127" s="60"/>
      <c r="D127" s="60"/>
      <c r="E127" s="60"/>
      <c r="F127" s="376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</row>
    <row r="128" spans="1:23" ht="10.199999999999999" x14ac:dyDescent="0.2">
      <c r="A128" s="60"/>
      <c r="B128" s="60"/>
      <c r="C128" s="60"/>
      <c r="D128" s="60"/>
      <c r="E128" s="60"/>
      <c r="F128" s="376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</row>
    <row r="129" spans="1:23" ht="10.199999999999999" x14ac:dyDescent="0.2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</row>
    <row r="130" spans="1:23" ht="10.199999999999999" x14ac:dyDescent="0.2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</row>
    <row r="131" spans="1:23" ht="10.199999999999999" x14ac:dyDescent="0.2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</row>
    <row r="132" spans="1:23" ht="10.199999999999999" x14ac:dyDescent="0.2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</row>
    <row r="133" spans="1:23" ht="10.199999999999999" x14ac:dyDescent="0.2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</row>
    <row r="134" spans="1:23" ht="10.199999999999999" x14ac:dyDescent="0.2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</row>
    <row r="135" spans="1:23" ht="10.199999999999999" x14ac:dyDescent="0.2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</row>
    <row r="136" spans="1:23" ht="10.199999999999999" x14ac:dyDescent="0.2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</row>
    <row r="137" spans="1:23" ht="10.199999999999999" x14ac:dyDescent="0.2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</row>
    <row r="138" spans="1:23" ht="10.199999999999999" x14ac:dyDescent="0.2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</row>
    <row r="139" spans="1:23" ht="10.199999999999999" x14ac:dyDescent="0.2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</row>
    <row r="140" spans="1:23" ht="10.199999999999999" x14ac:dyDescent="0.2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</row>
    <row r="141" spans="1:23" ht="10.199999999999999" x14ac:dyDescent="0.2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</row>
    <row r="142" spans="1:23" ht="10.199999999999999" x14ac:dyDescent="0.2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</row>
    <row r="143" spans="1:23" ht="10.199999999999999" x14ac:dyDescent="0.2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</row>
    <row r="144" spans="1:23" ht="10.199999999999999" x14ac:dyDescent="0.2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</row>
    <row r="145" spans="1:23" ht="10.199999999999999" x14ac:dyDescent="0.2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</row>
    <row r="146" spans="1:23" ht="10.199999999999999" x14ac:dyDescent="0.2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</row>
    <row r="147" spans="1:23" ht="10.199999999999999" x14ac:dyDescent="0.2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</row>
    <row r="148" spans="1:23" ht="10.199999999999999" x14ac:dyDescent="0.2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</row>
    <row r="149" spans="1:23" ht="10.199999999999999" x14ac:dyDescent="0.2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</row>
    <row r="150" spans="1:23" ht="10.199999999999999" x14ac:dyDescent="0.2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</row>
    <row r="151" spans="1:23" ht="10.199999999999999" x14ac:dyDescent="0.2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</row>
    <row r="152" spans="1:23" ht="10.199999999999999" x14ac:dyDescent="0.2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</row>
    <row r="153" spans="1:23" ht="10.199999999999999" x14ac:dyDescent="0.2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</row>
    <row r="154" spans="1:23" ht="10.199999999999999" x14ac:dyDescent="0.2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</row>
    <row r="155" spans="1:23" ht="10.199999999999999" x14ac:dyDescent="0.2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</row>
    <row r="156" spans="1:23" ht="10.199999999999999" x14ac:dyDescent="0.2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</row>
    <row r="157" spans="1:23" ht="10.199999999999999" x14ac:dyDescent="0.2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</row>
    <row r="158" spans="1:23" ht="10.199999999999999" x14ac:dyDescent="0.2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</row>
    <row r="159" spans="1:23" ht="10.199999999999999" x14ac:dyDescent="0.2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</row>
    <row r="160" spans="1:23" ht="10.199999999999999" x14ac:dyDescent="0.2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</row>
    <row r="161" spans="1:23" ht="10.199999999999999" x14ac:dyDescent="0.2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</row>
    <row r="162" spans="1:23" ht="10.199999999999999" x14ac:dyDescent="0.2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</row>
    <row r="163" spans="1:23" ht="10.199999999999999" x14ac:dyDescent="0.2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</row>
    <row r="164" spans="1:23" ht="10.199999999999999" x14ac:dyDescent="0.2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</row>
    <row r="165" spans="1:23" ht="10.199999999999999" x14ac:dyDescent="0.2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</row>
    <row r="166" spans="1:23" ht="10.199999999999999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</row>
    <row r="167" spans="1:23" ht="10.199999999999999" x14ac:dyDescent="0.2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</row>
    <row r="168" spans="1:23" ht="10.199999999999999" x14ac:dyDescent="0.2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</row>
    <row r="169" spans="1:23" ht="10.199999999999999" x14ac:dyDescent="0.2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</row>
    <row r="170" spans="1:23" ht="10.199999999999999" x14ac:dyDescent="0.2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</row>
    <row r="171" spans="1:23" ht="10.199999999999999" x14ac:dyDescent="0.2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</row>
    <row r="172" spans="1:23" ht="10.199999999999999" x14ac:dyDescent="0.2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</row>
    <row r="173" spans="1:23" ht="10.199999999999999" x14ac:dyDescent="0.2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</row>
    <row r="174" spans="1:23" ht="10.199999999999999" x14ac:dyDescent="0.2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</row>
    <row r="175" spans="1:23" ht="10.199999999999999" x14ac:dyDescent="0.2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</row>
    <row r="176" spans="1:23" ht="10.199999999999999" x14ac:dyDescent="0.2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</row>
    <row r="177" spans="1:23" ht="10.199999999999999" x14ac:dyDescent="0.2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</row>
    <row r="178" spans="1:23" ht="10.199999999999999" x14ac:dyDescent="0.2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</row>
    <row r="179" spans="1:23" ht="10.199999999999999" x14ac:dyDescent="0.2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</row>
    <row r="180" spans="1:23" ht="10.199999999999999" x14ac:dyDescent="0.2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</row>
    <row r="181" spans="1:23" ht="10.199999999999999" x14ac:dyDescent="0.2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</row>
    <row r="182" spans="1:23" ht="10.199999999999999" x14ac:dyDescent="0.2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</row>
    <row r="183" spans="1:23" ht="10.199999999999999" x14ac:dyDescent="0.2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</row>
    <row r="184" spans="1:23" ht="10.199999999999999" x14ac:dyDescent="0.2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</row>
    <row r="185" spans="1:23" ht="10.199999999999999" x14ac:dyDescent="0.2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</row>
    <row r="186" spans="1:23" ht="10.199999999999999" x14ac:dyDescent="0.2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</row>
    <row r="187" spans="1:23" ht="10.199999999999999" x14ac:dyDescent="0.2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</row>
    <row r="188" spans="1:23" ht="10.199999999999999" x14ac:dyDescent="0.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</row>
    <row r="189" spans="1:23" ht="10.199999999999999" x14ac:dyDescent="0.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</row>
    <row r="190" spans="1:23" ht="10.199999999999999" x14ac:dyDescent="0.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</row>
    <row r="191" spans="1:23" ht="10.199999999999999" x14ac:dyDescent="0.2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</row>
    <row r="192" spans="1:23" ht="10.199999999999999" x14ac:dyDescent="0.2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</row>
    <row r="193" spans="1:23" ht="10.199999999999999" x14ac:dyDescent="0.2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</row>
  </sheetData>
  <mergeCells count="4">
    <mergeCell ref="I4:J4"/>
    <mergeCell ref="A2:B2"/>
    <mergeCell ref="E110:G111"/>
    <mergeCell ref="D110:D111"/>
  </mergeCells>
  <hyperlinks>
    <hyperlink ref="H2:I2" r:id="rId1" display="          GHG Protocol CO2e  emissions accounting method" xr:uid="{00000000-0004-0000-0300-000000000000}"/>
    <hyperlink ref="A119" r:id="rId2" xr:uid="{82920CC0-0EED-4A14-8FCA-A5FB62549E1C}"/>
    <hyperlink ref="D110" r:id="rId3" display=" GHG Protocol" xr:uid="{C54810ED-E3C6-443B-80D6-0BBD52CD5CB4}"/>
  </hyperlinks>
  <pageMargins left="0.7" right="0.7" top="0.75" bottom="0.75" header="0.3" footer="0.3"/>
  <pageSetup paperSize="9" orientation="portrait" r:id="rId4"/>
  <drawing r:id="rId5"/>
  <tableParts count="1"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L90"/>
  <sheetViews>
    <sheetView zoomScale="80" zoomScaleNormal="80" workbookViewId="0">
      <pane ySplit="4" topLeftCell="A5" activePane="bottomLeft" state="frozen"/>
      <selection pane="bottomLeft" activeCell="A2" sqref="A2:C2"/>
    </sheetView>
  </sheetViews>
  <sheetFormatPr defaultColWidth="9.109375" defaultRowHeight="10.199999999999999" x14ac:dyDescent="0.3"/>
  <cols>
    <col min="1" max="1" width="23.33203125" style="202" customWidth="1"/>
    <col min="2" max="2" width="16.6640625" style="202" customWidth="1"/>
    <col min="3" max="3" width="51.33203125" style="202" customWidth="1"/>
    <col min="4" max="4" width="11.5546875" style="202" customWidth="1"/>
    <col min="5" max="6" width="12.44140625" style="202" customWidth="1"/>
    <col min="7" max="7" width="11.6640625" style="202" customWidth="1"/>
    <col min="8" max="8" width="12.33203125" style="202" customWidth="1"/>
    <col min="9" max="10" width="11.5546875" style="202" customWidth="1"/>
    <col min="11" max="11" width="9.109375" style="202"/>
    <col min="12" max="12" width="9.5546875" style="202" customWidth="1"/>
    <col min="13" max="13" width="15.109375" style="202" customWidth="1"/>
    <col min="14" max="16384" width="9.109375" style="202"/>
  </cols>
  <sheetData>
    <row r="1" spans="1:38" ht="21" customHeight="1" x14ac:dyDescent="0.3">
      <c r="A1" s="133" t="s">
        <v>169</v>
      </c>
      <c r="B1" s="133"/>
      <c r="C1" s="133"/>
      <c r="D1" s="133"/>
      <c r="E1" s="133"/>
      <c r="F1" s="133"/>
      <c r="G1" s="133"/>
      <c r="H1" s="133"/>
      <c r="I1" s="133"/>
      <c r="J1" s="286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/>
      <c r="AF1"/>
      <c r="AG1"/>
      <c r="AH1"/>
      <c r="AI1"/>
      <c r="AJ1"/>
      <c r="AK1"/>
      <c r="AL1"/>
    </row>
    <row r="2" spans="1:38" ht="21" customHeight="1" x14ac:dyDescent="0.3">
      <c r="A2" s="791" t="s">
        <v>363</v>
      </c>
      <c r="B2" s="795"/>
      <c r="C2" s="795"/>
      <c r="D2" s="590"/>
      <c r="E2" s="590"/>
      <c r="F2" s="590"/>
      <c r="G2" s="590"/>
      <c r="H2" s="590"/>
      <c r="I2" s="590"/>
      <c r="J2" s="287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/>
      <c r="AF2"/>
      <c r="AG2"/>
      <c r="AH2"/>
      <c r="AI2"/>
      <c r="AJ2"/>
      <c r="AK2"/>
      <c r="AL2"/>
    </row>
    <row r="3" spans="1:38" ht="18" x14ac:dyDescent="0.3">
      <c r="A3" s="24"/>
      <c r="B3" s="590"/>
      <c r="C3" s="590"/>
      <c r="D3" s="591">
        <v>2014</v>
      </c>
      <c r="E3" s="591">
        <v>2015</v>
      </c>
      <c r="F3" s="591">
        <v>2016</v>
      </c>
      <c r="G3" s="591" t="s">
        <v>115</v>
      </c>
      <c r="H3" s="591">
        <v>2018</v>
      </c>
      <c r="I3" s="591">
        <v>2019</v>
      </c>
      <c r="J3" s="28">
        <v>2020</v>
      </c>
      <c r="K3" s="203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/>
      <c r="AF3"/>
      <c r="AG3"/>
      <c r="AH3"/>
      <c r="AI3"/>
      <c r="AJ3"/>
      <c r="AK3"/>
      <c r="AL3"/>
    </row>
    <row r="4" spans="1:38" ht="18" customHeight="1" x14ac:dyDescent="0.3">
      <c r="A4" s="24"/>
      <c r="B4" s="590"/>
      <c r="C4" s="590"/>
      <c r="D4" s="592"/>
      <c r="E4" s="592"/>
      <c r="F4" s="592"/>
      <c r="G4" s="592"/>
      <c r="H4" s="592"/>
      <c r="I4" s="592"/>
      <c r="J4" s="288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/>
      <c r="AF4"/>
      <c r="AG4"/>
      <c r="AH4"/>
      <c r="AI4"/>
      <c r="AJ4"/>
      <c r="AK4"/>
      <c r="AL4"/>
    </row>
    <row r="5" spans="1:38" ht="16.2" thickBot="1" x14ac:dyDescent="0.35">
      <c r="A5" s="205" t="s">
        <v>156</v>
      </c>
      <c r="B5" s="593"/>
      <c r="C5" s="593"/>
      <c r="D5" s="323"/>
      <c r="E5" s="323"/>
      <c r="F5" s="323"/>
      <c r="G5" s="323"/>
      <c r="H5" s="397"/>
      <c r="I5" s="323"/>
      <c r="J5" s="594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/>
      <c r="AF5"/>
      <c r="AG5"/>
      <c r="AH5"/>
      <c r="AI5"/>
      <c r="AJ5"/>
      <c r="AK5"/>
      <c r="AL5"/>
    </row>
    <row r="6" spans="1:38" ht="18" x14ac:dyDescent="0.3">
      <c r="A6" s="329" t="s">
        <v>158</v>
      </c>
      <c r="B6" s="361"/>
      <c r="C6" s="362"/>
      <c r="D6" s="324">
        <f>'GHG_emissions_end-to-end'!H5</f>
        <v>181522.35420035437</v>
      </c>
      <c r="E6" s="324">
        <f>'GHG_emissions_end-to-end'!N5</f>
        <v>174198.54579440932</v>
      </c>
      <c r="F6" s="324">
        <f>'GHG_emissions_end-to-end'!T5</f>
        <v>172369.97820206312</v>
      </c>
      <c r="G6" s="324">
        <f>'GHG_emissions_end-to-end'!Z5</f>
        <v>181902.5738094511</v>
      </c>
      <c r="H6" s="324">
        <f>'GHG_emissions_end-to-end'!AF5</f>
        <v>183933.95547616587</v>
      </c>
      <c r="I6" s="595">
        <f>'GHG_emissions_end-to-end'!AL5</f>
        <v>184882.1926296053</v>
      </c>
      <c r="J6" s="595">
        <f>'GHG_emissions_end-to-end'!AR5</f>
        <v>182564.66281293539</v>
      </c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</row>
    <row r="7" spans="1:38" ht="16.2" thickBot="1" x14ac:dyDescent="0.35">
      <c r="A7" s="341" t="s">
        <v>155</v>
      </c>
      <c r="B7" s="356"/>
      <c r="C7" s="342"/>
      <c r="D7" s="325"/>
      <c r="E7" s="336">
        <f t="shared" ref="E7:J7" si="0">(E6-D6)/D6</f>
        <v>-4.0346592232169007E-2</v>
      </c>
      <c r="F7" s="336">
        <f t="shared" si="0"/>
        <v>-1.0497031327140287E-2</v>
      </c>
      <c r="G7" s="336">
        <f t="shared" si="0"/>
        <v>5.530310850427364E-2</v>
      </c>
      <c r="H7" s="336">
        <f t="shared" si="0"/>
        <v>1.116741574444516E-2</v>
      </c>
      <c r="I7" s="336">
        <f t="shared" si="0"/>
        <v>5.1553132263406675E-3</v>
      </c>
      <c r="J7" s="336">
        <f t="shared" si="0"/>
        <v>-1.2535170552162736E-2</v>
      </c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</row>
    <row r="8" spans="1:38" ht="7.5" customHeight="1" thickBot="1" x14ac:dyDescent="0.35">
      <c r="A8" s="330"/>
      <c r="B8" s="330"/>
      <c r="C8" s="330"/>
      <c r="D8" s="326"/>
      <c r="E8" s="326"/>
      <c r="F8" s="326"/>
      <c r="G8" s="326"/>
      <c r="H8" s="326"/>
      <c r="I8" s="326"/>
      <c r="J8" s="326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</row>
    <row r="9" spans="1:38" ht="18.600000000000001" thickBot="1" x14ac:dyDescent="0.35">
      <c r="A9" s="331" t="s">
        <v>163</v>
      </c>
      <c r="B9" s="363"/>
      <c r="C9" s="364"/>
      <c r="D9" s="327">
        <f>'GHG_emissions_end-to-end'!H6</f>
        <v>62379.312054423397</v>
      </c>
      <c r="E9" s="327">
        <f>'GHG_emissions_end-to-end'!N6</f>
        <v>64673.955099330007</v>
      </c>
      <c r="F9" s="327">
        <f>'GHG_emissions_end-to-end'!T6</f>
        <v>50277.169751225607</v>
      </c>
      <c r="G9" s="327">
        <f>'GHG_emissions_end-to-end'!Z6</f>
        <v>222877.91490654068</v>
      </c>
      <c r="H9" s="327">
        <f>'GHG_emissions_end-to-end'!AF6</f>
        <v>192959.11625856586</v>
      </c>
      <c r="I9" s="327">
        <f>'GHG_emissions_end-to-end'!AL6</f>
        <v>113834.37057450289</v>
      </c>
      <c r="J9" s="327">
        <f>'GHG_emissions_end-to-end'!AR6</f>
        <v>60648.958690743864</v>
      </c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</row>
    <row r="10" spans="1:38" ht="16.2" thickBot="1" x14ac:dyDescent="0.35">
      <c r="A10" s="343" t="s">
        <v>142</v>
      </c>
      <c r="B10" s="357"/>
      <c r="C10" s="344"/>
      <c r="D10" s="325"/>
      <c r="E10" s="337">
        <f t="shared" ref="E10:J10" si="1">(E9-D9)/D9</f>
        <v>3.6785321436450406E-2</v>
      </c>
      <c r="F10" s="337">
        <f t="shared" si="1"/>
        <v>-0.22260561188801556</v>
      </c>
      <c r="G10" s="337">
        <f t="shared" si="1"/>
        <v>3.4329845138330923</v>
      </c>
      <c r="H10" s="337">
        <f t="shared" si="1"/>
        <v>-0.13423850748298979</v>
      </c>
      <c r="I10" s="337">
        <f t="shared" si="1"/>
        <v>-0.41005963967017528</v>
      </c>
      <c r="J10" s="337">
        <f t="shared" si="1"/>
        <v>-0.46721751625050684</v>
      </c>
      <c r="K10" s="201"/>
      <c r="L10" s="201"/>
      <c r="M10" s="433" t="s">
        <v>195</v>
      </c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</row>
    <row r="11" spans="1:38" ht="7.5" customHeight="1" thickBot="1" x14ac:dyDescent="0.35">
      <c r="A11" s="330"/>
      <c r="B11" s="330"/>
      <c r="C11" s="330"/>
      <c r="D11" s="326"/>
      <c r="E11" s="326"/>
      <c r="F11" s="326"/>
      <c r="G11" s="326"/>
      <c r="H11" s="326"/>
      <c r="I11" s="326"/>
      <c r="J11" s="326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</row>
    <row r="12" spans="1:38" ht="18" x14ac:dyDescent="0.3">
      <c r="A12" s="332" t="s">
        <v>157</v>
      </c>
      <c r="B12" s="365"/>
      <c r="C12" s="366"/>
      <c r="D12" s="334">
        <f t="shared" ref="D12:I12" si="2">SUM(D6,D9)</f>
        <v>243901.66625477775</v>
      </c>
      <c r="E12" s="334">
        <f t="shared" si="2"/>
        <v>238872.50089373934</v>
      </c>
      <c r="F12" s="334">
        <f t="shared" si="2"/>
        <v>222647.14795328875</v>
      </c>
      <c r="G12" s="334">
        <f t="shared" si="2"/>
        <v>404780.48871599179</v>
      </c>
      <c r="H12" s="334">
        <f t="shared" si="2"/>
        <v>376893.07173473173</v>
      </c>
      <c r="I12" s="334">
        <f t="shared" si="2"/>
        <v>298716.56320410816</v>
      </c>
      <c r="J12" s="334">
        <f>SUM(J6,J9)</f>
        <v>243213.62150367926</v>
      </c>
      <c r="K12" s="201"/>
      <c r="L12" s="201"/>
      <c r="M12" s="434" t="s">
        <v>196</v>
      </c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/>
      <c r="AF12"/>
      <c r="AG12"/>
      <c r="AH12"/>
      <c r="AI12"/>
      <c r="AJ12"/>
      <c r="AK12"/>
      <c r="AL12"/>
    </row>
    <row r="13" spans="1:38" ht="16.2" thickBot="1" x14ac:dyDescent="0.35">
      <c r="A13" s="345" t="s">
        <v>155</v>
      </c>
      <c r="B13" s="358"/>
      <c r="C13" s="346"/>
      <c r="D13" s="325"/>
      <c r="E13" s="339">
        <f t="shared" ref="E13:J13" si="3">(E12-D12)/D12</f>
        <v>-2.0619643310615939E-2</v>
      </c>
      <c r="F13" s="339">
        <f t="shared" si="3"/>
        <v>-6.7924741775397271E-2</v>
      </c>
      <c r="G13" s="339">
        <f t="shared" si="3"/>
        <v>0.81803581333507369</v>
      </c>
      <c r="H13" s="339">
        <f t="shared" si="3"/>
        <v>-6.8895161102557126E-2</v>
      </c>
      <c r="I13" s="339">
        <f t="shared" si="3"/>
        <v>-0.20742357552713642</v>
      </c>
      <c r="J13" s="339">
        <f t="shared" si="3"/>
        <v>-0.18580470096833782</v>
      </c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/>
      <c r="AF13"/>
      <c r="AG13"/>
      <c r="AH13"/>
      <c r="AI13"/>
      <c r="AJ13"/>
      <c r="AK13"/>
      <c r="AL13"/>
    </row>
    <row r="14" spans="1:38" ht="9.75" customHeight="1" thickBot="1" x14ac:dyDescent="0.35">
      <c r="A14" s="326"/>
      <c r="B14" s="326"/>
      <c r="C14" s="326"/>
      <c r="D14" s="326"/>
      <c r="E14" s="326"/>
      <c r="F14" s="326"/>
      <c r="G14" s="326"/>
      <c r="H14" s="326"/>
      <c r="I14" s="326"/>
      <c r="J14" s="326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/>
      <c r="AF14"/>
      <c r="AG14"/>
      <c r="AH14"/>
      <c r="AI14"/>
      <c r="AJ14"/>
      <c r="AK14"/>
      <c r="AL14"/>
    </row>
    <row r="15" spans="1:38" ht="18" x14ac:dyDescent="0.3">
      <c r="A15" s="333" t="s">
        <v>159</v>
      </c>
      <c r="B15" s="367"/>
      <c r="C15" s="368"/>
      <c r="D15" s="328">
        <f>'GHG_emissions_end-to-end'!H7</f>
        <v>4303865.6712250281</v>
      </c>
      <c r="E15" s="328">
        <f>'GHG_emissions_end-to-end'!N7</f>
        <v>3661447.893018465</v>
      </c>
      <c r="F15" s="328">
        <f>'GHG_emissions_end-to-end'!T7</f>
        <v>4219489.5376067534</v>
      </c>
      <c r="G15" s="328">
        <f>'GHG_emissions_end-to-end'!Z7</f>
        <v>4696110.677638717</v>
      </c>
      <c r="H15" s="328">
        <f>'GHG_emissions_end-to-end'!AF7</f>
        <v>4270548.5089660147</v>
      </c>
      <c r="I15" s="328">
        <f>'GHG_emissions_end-to-end'!AL7</f>
        <v>4002744.2167953616</v>
      </c>
      <c r="J15" s="328">
        <f>'GHG_emissions_end-to-end'!AR7</f>
        <v>3965099.2598416596</v>
      </c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</row>
    <row r="16" spans="1:38" ht="16.2" thickBot="1" x14ac:dyDescent="0.35">
      <c r="A16" s="347" t="s">
        <v>142</v>
      </c>
      <c r="B16" s="359"/>
      <c r="C16" s="348"/>
      <c r="D16" s="325"/>
      <c r="E16" s="338">
        <f t="shared" ref="E16:J16" si="4">(E15-D15)/D15</f>
        <v>-0.14926529480268583</v>
      </c>
      <c r="F16" s="338">
        <f t="shared" si="4"/>
        <v>0.15241010138430341</v>
      </c>
      <c r="G16" s="338">
        <f t="shared" si="4"/>
        <v>0.11295706169763314</v>
      </c>
      <c r="H16" s="338">
        <f t="shared" si="4"/>
        <v>-9.0620131825062109E-2</v>
      </c>
      <c r="I16" s="338">
        <f t="shared" si="4"/>
        <v>-6.2709577378268419E-2</v>
      </c>
      <c r="J16" s="338">
        <f t="shared" si="4"/>
        <v>-9.4047870447842331E-3</v>
      </c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/>
      <c r="AF16"/>
      <c r="AG16"/>
      <c r="AH16"/>
      <c r="AI16"/>
      <c r="AJ16"/>
      <c r="AK16"/>
      <c r="AL16"/>
    </row>
    <row r="17" spans="1:38" ht="15" thickBot="1" x14ac:dyDescent="0.35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/>
      <c r="AF17"/>
      <c r="AG17"/>
      <c r="AH17"/>
      <c r="AI17"/>
      <c r="AJ17"/>
      <c r="AK17"/>
      <c r="AL17"/>
    </row>
    <row r="18" spans="1:38" ht="15" thickBot="1" x14ac:dyDescent="0.35">
      <c r="A18" s="201"/>
      <c r="B18" s="201"/>
      <c r="C18" s="201"/>
      <c r="D18" s="201"/>
      <c r="E18" s="201"/>
      <c r="F18" s="201"/>
      <c r="G18" s="369" t="s">
        <v>27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/>
      <c r="AF18"/>
      <c r="AG18"/>
      <c r="AH18"/>
      <c r="AI18"/>
      <c r="AJ18"/>
      <c r="AK18"/>
      <c r="AL18"/>
    </row>
    <row r="19" spans="1:38" ht="16.2" thickBot="1" x14ac:dyDescent="0.35">
      <c r="A19" s="80" t="s">
        <v>334</v>
      </c>
      <c r="B19" s="349"/>
      <c r="C19" s="349"/>
      <c r="D19" s="349"/>
      <c r="E19" s="349"/>
      <c r="F19" s="349"/>
      <c r="G19" s="412" t="s">
        <v>164</v>
      </c>
      <c r="H19" s="104"/>
      <c r="I19" s="596"/>
      <c r="J19" s="597"/>
      <c r="K19" s="201"/>
      <c r="L19" s="201"/>
      <c r="M19" s="276" t="s">
        <v>143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201"/>
      <c r="AE19"/>
      <c r="AF19"/>
      <c r="AG19"/>
      <c r="AH19"/>
      <c r="AI19"/>
      <c r="AJ19"/>
      <c r="AK19"/>
      <c r="AL19"/>
    </row>
    <row r="20" spans="1:38" ht="18" x14ac:dyDescent="0.3">
      <c r="A20" s="413" t="s">
        <v>190</v>
      </c>
      <c r="B20" s="414"/>
      <c r="C20" s="415"/>
      <c r="D20" s="410">
        <v>22.543827179478487</v>
      </c>
      <c r="E20" s="410">
        <v>22.233106933520038</v>
      </c>
      <c r="F20" s="410">
        <v>20.703658913268434</v>
      </c>
      <c r="G20" s="410">
        <v>31.539698357175613</v>
      </c>
      <c r="H20" s="410">
        <v>29.209724229615727</v>
      </c>
      <c r="I20" s="410">
        <v>23.384731736661042</v>
      </c>
      <c r="J20" s="410">
        <v>18.377937245253079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201"/>
      <c r="AE20"/>
      <c r="AF20"/>
      <c r="AG20"/>
      <c r="AH20"/>
      <c r="AI20"/>
      <c r="AJ20"/>
      <c r="AK20"/>
      <c r="AL20"/>
    </row>
    <row r="21" spans="1:38" ht="15.6" x14ac:dyDescent="0.3">
      <c r="A21" s="350" t="s">
        <v>142</v>
      </c>
      <c r="B21" s="598"/>
      <c r="C21" s="351"/>
      <c r="D21" s="599"/>
      <c r="E21" s="409">
        <f t="shared" ref="E21:J21" si="5">(E20-D20)/D20</f>
        <v>-1.3782941267456874E-2</v>
      </c>
      <c r="F21" s="409">
        <f t="shared" si="5"/>
        <v>-6.8791466025187459E-2</v>
      </c>
      <c r="G21" s="409">
        <f t="shared" si="5"/>
        <v>0.52338765284442768</v>
      </c>
      <c r="H21" s="409">
        <f t="shared" si="5"/>
        <v>-7.3874331364040854E-2</v>
      </c>
      <c r="I21" s="409">
        <f t="shared" si="5"/>
        <v>-0.1994196332414781</v>
      </c>
      <c r="J21" s="409">
        <f t="shared" si="5"/>
        <v>-0.21410527808444516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201"/>
      <c r="AE21"/>
      <c r="AF21"/>
      <c r="AG21"/>
      <c r="AH21"/>
      <c r="AI21"/>
      <c r="AJ21"/>
      <c r="AK21"/>
      <c r="AL21"/>
    </row>
    <row r="22" spans="1:38" ht="16.2" thickBot="1" x14ac:dyDescent="0.35">
      <c r="A22" s="354" t="s">
        <v>186</v>
      </c>
      <c r="B22" s="360"/>
      <c r="C22" s="355"/>
      <c r="D22" s="600"/>
      <c r="E22" s="600"/>
      <c r="F22" s="600"/>
      <c r="G22" s="600"/>
      <c r="H22" s="411">
        <f>(H20-$G20)/$G20</f>
        <v>-7.3874331364040854E-2</v>
      </c>
      <c r="I22" s="411">
        <f>(I20-$G20)/$G20</f>
        <v>-0.25856197253894253</v>
      </c>
      <c r="J22" s="411">
        <f>(J20-$G20)/$G20</f>
        <v>-0.41730776759087473</v>
      </c>
      <c r="K22" s="41"/>
      <c r="L22" s="41"/>
      <c r="M22" s="275">
        <v>-0.87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201"/>
      <c r="AE22"/>
      <c r="AF22"/>
      <c r="AG22"/>
      <c r="AH22"/>
      <c r="AI22"/>
      <c r="AJ22"/>
      <c r="AK22"/>
      <c r="AL22"/>
    </row>
    <row r="23" spans="1:38" ht="18" x14ac:dyDescent="0.3">
      <c r="A23" s="413" t="s">
        <v>187</v>
      </c>
      <c r="B23" s="414"/>
      <c r="C23" s="415"/>
      <c r="D23" s="416">
        <f>'GHG_emissions_end-to-end'!H7-'GHG_emissions_end-to-end'!G43</f>
        <v>3068233.2457882697</v>
      </c>
      <c r="E23" s="416">
        <f>'GHG_emissions_end-to-end'!N7-'GHG_emissions_end-to-end'!M43</f>
        <v>2569047.2481640968</v>
      </c>
      <c r="F23" s="416">
        <f>'GHG_emissions_end-to-end'!T7-'GHG_emissions_end-to-end'!S43</f>
        <v>2619808.039678636</v>
      </c>
      <c r="G23" s="416">
        <f>'GHG_emissions_end-to-end'!Z7-'GHG_emissions_end-to-end'!Y43</f>
        <v>3227918.7635556953</v>
      </c>
      <c r="H23" s="416">
        <f>'GHG_emissions_end-to-end'!AF7-'GHG_emissions_end-to-end'!AE43</f>
        <v>3018404.1709132199</v>
      </c>
      <c r="I23" s="416">
        <f>'GHG_emissions_end-to-end'!AL7-'GHG_emissions_end-to-end'!AK43</f>
        <v>2955183.2940262426</v>
      </c>
      <c r="J23" s="416">
        <f>'GHG_emissions_end-to-end'!AR7-'GHG_emissions_end-to-end'!AQ43</f>
        <v>2970107.420043929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201"/>
      <c r="AE23"/>
      <c r="AF23"/>
      <c r="AG23"/>
      <c r="AH23"/>
      <c r="AI23"/>
      <c r="AJ23"/>
      <c r="AK23"/>
      <c r="AL23"/>
    </row>
    <row r="24" spans="1:38" ht="15.6" x14ac:dyDescent="0.3">
      <c r="A24" s="350" t="s">
        <v>142</v>
      </c>
      <c r="B24" s="598"/>
      <c r="C24" s="351"/>
      <c r="D24" s="599"/>
      <c r="E24" s="409">
        <f t="shared" ref="E24:J24" si="6">(E23-D23)/D23</f>
        <v>-0.16269493145913858</v>
      </c>
      <c r="F24" s="409">
        <f t="shared" si="6"/>
        <v>1.975860566628895E-2</v>
      </c>
      <c r="G24" s="409">
        <f t="shared" si="6"/>
        <v>0.23212033655399211</v>
      </c>
      <c r="H24" s="409">
        <f t="shared" si="6"/>
        <v>-6.4907021517383479E-2</v>
      </c>
      <c r="I24" s="409">
        <f t="shared" si="6"/>
        <v>-2.0945133026320274E-2</v>
      </c>
      <c r="J24" s="409">
        <f t="shared" si="6"/>
        <v>5.0501524043719487E-3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201"/>
      <c r="AE24"/>
      <c r="AF24"/>
      <c r="AG24"/>
      <c r="AH24"/>
      <c r="AI24"/>
      <c r="AJ24"/>
      <c r="AK24"/>
      <c r="AL24"/>
    </row>
    <row r="25" spans="1:38" ht="16.2" thickBot="1" x14ac:dyDescent="0.35">
      <c r="A25" s="354" t="s">
        <v>186</v>
      </c>
      <c r="B25" s="360"/>
      <c r="C25" s="355"/>
      <c r="D25" s="600"/>
      <c r="E25" s="600"/>
      <c r="F25" s="600"/>
      <c r="G25" s="600"/>
      <c r="H25" s="411">
        <f>(H23-$G23)/$G23</f>
        <v>-6.4907021517383479E-2</v>
      </c>
      <c r="I25" s="411">
        <f>(I23-$G23)/$G23</f>
        <v>-8.4492668343679925E-2</v>
      </c>
      <c r="J25" s="411">
        <f>(J23-$G23)/$G23</f>
        <v>-7.9869216791495612E-2</v>
      </c>
      <c r="K25" s="41"/>
      <c r="L25" s="41"/>
      <c r="M25" s="275">
        <v>-0.28999999999999998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201"/>
      <c r="AE25"/>
      <c r="AF25"/>
      <c r="AG25"/>
      <c r="AH25"/>
      <c r="AI25"/>
      <c r="AJ25"/>
      <c r="AK25"/>
      <c r="AL25"/>
    </row>
    <row r="26" spans="1:38" ht="18" x14ac:dyDescent="0.3">
      <c r="A26" s="352" t="s">
        <v>184</v>
      </c>
      <c r="B26" s="601"/>
      <c r="C26" s="353"/>
      <c r="D26" s="674">
        <v>0.31177304172956533</v>
      </c>
      <c r="E26" s="674">
        <v>0.27090911031326986</v>
      </c>
      <c r="F26" s="674">
        <v>0.25532610593046345</v>
      </c>
      <c r="G26" s="674">
        <v>0.22715550693205189</v>
      </c>
      <c r="H26" s="674">
        <v>0.22033101870347296</v>
      </c>
      <c r="I26" s="674">
        <v>0.21811763706882428</v>
      </c>
      <c r="J26" s="674">
        <v>0.2137775507798883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201"/>
      <c r="AE26"/>
      <c r="AF26"/>
      <c r="AG26"/>
      <c r="AH26"/>
      <c r="AI26"/>
      <c r="AJ26"/>
      <c r="AK26"/>
      <c r="AL26"/>
    </row>
    <row r="27" spans="1:38" ht="16.2" thickBot="1" x14ac:dyDescent="0.35">
      <c r="A27" s="354" t="s">
        <v>142</v>
      </c>
      <c r="B27" s="360"/>
      <c r="C27" s="355"/>
      <c r="D27" s="602"/>
      <c r="E27" s="335">
        <f t="shared" ref="E27:J27" si="7">(E26-D26)/D26</f>
        <v>-0.13106948307525959</v>
      </c>
      <c r="F27" s="335">
        <f t="shared" si="7"/>
        <v>-5.7521152997722244E-2</v>
      </c>
      <c r="G27" s="335">
        <f t="shared" si="7"/>
        <v>-0.11033183973002612</v>
      </c>
      <c r="H27" s="335">
        <f t="shared" si="7"/>
        <v>-3.0043243594443454E-2</v>
      </c>
      <c r="I27" s="335">
        <f t="shared" si="7"/>
        <v>-1.0045710529880071E-2</v>
      </c>
      <c r="J27" s="335">
        <f t="shared" si="7"/>
        <v>-1.9897915396756841E-2</v>
      </c>
      <c r="K27" s="143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201"/>
    </row>
    <row r="28" spans="1:38" ht="14.4" x14ac:dyDescent="0.3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201"/>
    </row>
    <row r="29" spans="1:38" x14ac:dyDescent="0.3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</row>
    <row r="30" spans="1:38" ht="18" x14ac:dyDescent="0.3">
      <c r="A30" s="173" t="s">
        <v>144</v>
      </c>
      <c r="B30" s="603"/>
      <c r="C30" s="603"/>
      <c r="D30" s="244"/>
      <c r="E30" s="244"/>
      <c r="F30" s="244"/>
      <c r="G30" s="244"/>
      <c r="H30" s="244"/>
      <c r="I30" s="244"/>
      <c r="J30" s="244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</row>
    <row r="31" spans="1:38" ht="16.5" customHeight="1" x14ac:dyDescent="0.3">
      <c r="A31" s="242" t="s">
        <v>45</v>
      </c>
      <c r="B31" s="604"/>
      <c r="C31" s="604"/>
      <c r="D31" s="243"/>
      <c r="E31" s="243"/>
      <c r="F31" s="243"/>
      <c r="G31" s="605">
        <v>2715.8800609756231</v>
      </c>
      <c r="H31" s="605">
        <v>3006.1983538199888</v>
      </c>
      <c r="I31" s="605">
        <v>2695.1909692444096</v>
      </c>
      <c r="J31" s="676">
        <v>4210.2455749760702</v>
      </c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</row>
    <row r="32" spans="1:38" ht="15.6" x14ac:dyDescent="0.3">
      <c r="A32" s="242" t="s">
        <v>51</v>
      </c>
      <c r="B32" s="604"/>
      <c r="C32" s="604"/>
      <c r="D32" s="243"/>
      <c r="E32" s="243"/>
      <c r="F32" s="243"/>
      <c r="G32" s="606">
        <v>383.100273353288</v>
      </c>
      <c r="H32" s="607">
        <v>389.8420515751792</v>
      </c>
      <c r="I32" s="607">
        <v>423.66139408830145</v>
      </c>
      <c r="J32" s="675">
        <v>582.76706727941712</v>
      </c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</row>
    <row r="33" spans="1:30" x14ac:dyDescent="0.3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</row>
    <row r="34" spans="1:30" x14ac:dyDescent="0.3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</row>
    <row r="35" spans="1:30" x14ac:dyDescent="0.3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</row>
    <row r="36" spans="1:30" ht="14.4" x14ac:dyDescent="0.3">
      <c r="A36" s="250" t="s">
        <v>138</v>
      </c>
      <c r="B36" s="250"/>
      <c r="C36" s="25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201"/>
      <c r="Y36" s="201"/>
      <c r="Z36" s="201"/>
      <c r="AA36" s="201"/>
      <c r="AB36" s="201"/>
      <c r="AC36" s="201"/>
      <c r="AD36" s="201"/>
    </row>
    <row r="37" spans="1:30" ht="19.8" x14ac:dyDescent="0.3">
      <c r="A37" s="40" t="s">
        <v>105</v>
      </c>
      <c r="B37" s="39"/>
      <c r="C37" s="39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201"/>
      <c r="Y37" s="201"/>
      <c r="Z37" s="201"/>
      <c r="AA37" s="201"/>
      <c r="AB37" s="201"/>
      <c r="AC37" s="201"/>
      <c r="AD37" s="201"/>
    </row>
    <row r="38" spans="1:30" ht="19.8" x14ac:dyDescent="0.3">
      <c r="A38" s="174" t="s">
        <v>207</v>
      </c>
      <c r="B38" s="587"/>
      <c r="C38" s="587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201"/>
      <c r="Y38" s="201"/>
      <c r="Z38" s="201"/>
      <c r="AA38" s="201"/>
      <c r="AB38" s="201"/>
      <c r="AC38" s="201"/>
      <c r="AD38" s="201"/>
    </row>
    <row r="39" spans="1:30" ht="19.8" x14ac:dyDescent="0.3">
      <c r="A39" s="586" t="s">
        <v>161</v>
      </c>
      <c r="B39" s="586"/>
      <c r="C39" s="586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</row>
    <row r="40" spans="1:30" ht="19.8" x14ac:dyDescent="0.3">
      <c r="A40" s="728" t="s">
        <v>362</v>
      </c>
      <c r="B40" s="586"/>
      <c r="C40" s="586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</row>
    <row r="41" spans="1:30" ht="14.4" x14ac:dyDescent="0.3">
      <c r="A41" s="728"/>
      <c r="B41" s="586"/>
      <c r="C41" s="586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</row>
    <row r="42" spans="1:30" ht="14.4" x14ac:dyDescent="0.3">
      <c r="A42" s="250" t="s">
        <v>136</v>
      </c>
      <c r="B42" s="250"/>
      <c r="C42" s="250"/>
      <c r="D42" s="41"/>
      <c r="E42" s="41"/>
      <c r="F42" s="41"/>
      <c r="G42" s="41"/>
      <c r="H42" s="41"/>
      <c r="I42" s="41"/>
      <c r="J42" s="41"/>
      <c r="K42" s="4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</row>
    <row r="43" spans="1:30" ht="14.4" x14ac:dyDescent="0.3">
      <c r="A43" s="201"/>
      <c r="B43" s="179" t="s">
        <v>111</v>
      </c>
      <c r="C43" s="39" t="s">
        <v>96</v>
      </c>
      <c r="D43" s="39"/>
      <c r="E43" s="39"/>
      <c r="F43" s="41"/>
      <c r="G43" s="41"/>
      <c r="H43" s="41"/>
      <c r="I43" s="41"/>
      <c r="J43" s="41"/>
      <c r="K43" s="4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</row>
    <row r="44" spans="1:30" ht="14.4" x14ac:dyDescent="0.3">
      <c r="A44" s="40" t="s">
        <v>129</v>
      </c>
      <c r="B44" s="249" t="s">
        <v>111</v>
      </c>
      <c r="C44" s="39" t="s">
        <v>130</v>
      </c>
      <c r="D44" s="39"/>
      <c r="E44" s="39"/>
      <c r="F44" s="41"/>
      <c r="G44" s="41"/>
      <c r="H44" s="41"/>
      <c r="I44" s="41"/>
      <c r="J44" s="41"/>
      <c r="K44" s="4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</row>
    <row r="45" spans="1:30" ht="14.4" x14ac:dyDescent="0.3">
      <c r="A45" s="180" t="s">
        <v>131</v>
      </c>
      <c r="B45" s="249" t="s">
        <v>111</v>
      </c>
      <c r="C45" s="180" t="s">
        <v>160</v>
      </c>
      <c r="D45" s="180"/>
      <c r="E45" s="180"/>
      <c r="F45" s="41"/>
      <c r="G45" s="41"/>
      <c r="H45" s="41"/>
      <c r="I45" s="41"/>
      <c r="J45" s="41"/>
      <c r="K45" s="4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</row>
    <row r="46" spans="1:30" ht="14.4" x14ac:dyDescent="0.3">
      <c r="A46" s="180" t="s">
        <v>132</v>
      </c>
      <c r="B46" s="249" t="s">
        <v>111</v>
      </c>
      <c r="C46" s="180" t="s">
        <v>135</v>
      </c>
      <c r="D46" s="180"/>
      <c r="E46" s="180"/>
      <c r="F46" s="41"/>
      <c r="G46" s="41"/>
      <c r="H46" s="41"/>
      <c r="I46" s="41"/>
      <c r="J46" s="41"/>
      <c r="K46" s="4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</row>
    <row r="47" spans="1:30" ht="14.4" x14ac:dyDescent="0.3">
      <c r="A47" s="180" t="s">
        <v>133</v>
      </c>
      <c r="B47" s="249" t="s">
        <v>111</v>
      </c>
      <c r="C47" s="180" t="s">
        <v>134</v>
      </c>
      <c r="D47" s="180"/>
      <c r="E47" s="180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</row>
    <row r="48" spans="1:30" ht="14.4" x14ac:dyDescent="0.3">
      <c r="A48" s="340" t="s">
        <v>124</v>
      </c>
      <c r="B48" s="179" t="s">
        <v>111</v>
      </c>
      <c r="C48" s="248" t="s">
        <v>125</v>
      </c>
      <c r="D48" s="248"/>
      <c r="E48" s="248"/>
      <c r="F48" s="201"/>
      <c r="G48" s="201"/>
      <c r="H48" s="201"/>
      <c r="I48" s="234"/>
      <c r="J48" s="234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</row>
    <row r="49" spans="1:30" ht="14.4" x14ac:dyDescent="0.3">
      <c r="A49" s="340" t="s">
        <v>127</v>
      </c>
      <c r="B49" s="179" t="s">
        <v>111</v>
      </c>
      <c r="C49" s="248" t="s">
        <v>128</v>
      </c>
      <c r="D49" s="248"/>
      <c r="E49" s="248"/>
      <c r="F49" s="201"/>
      <c r="G49" s="201"/>
      <c r="H49" s="201"/>
      <c r="I49" s="234"/>
      <c r="J49" s="234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</row>
    <row r="50" spans="1:30" ht="15.6" x14ac:dyDescent="0.3">
      <c r="A50" s="398" t="s">
        <v>140</v>
      </c>
      <c r="B50" s="179" t="s">
        <v>111</v>
      </c>
      <c r="C50" s="589" t="s">
        <v>141</v>
      </c>
      <c r="D50" s="589"/>
      <c r="E50" s="589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</row>
    <row r="51" spans="1:30" ht="15.6" x14ac:dyDescent="0.3">
      <c r="A51" s="340" t="s">
        <v>61</v>
      </c>
      <c r="B51" s="179" t="s">
        <v>111</v>
      </c>
      <c r="C51" s="39" t="s">
        <v>103</v>
      </c>
      <c r="D51" s="39"/>
      <c r="E51" s="236" t="s">
        <v>40</v>
      </c>
      <c r="F51" s="201"/>
      <c r="G51" s="201"/>
      <c r="H51" s="201"/>
      <c r="I51" s="201"/>
      <c r="J51" s="201"/>
      <c r="K51" s="236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</row>
    <row r="52" spans="1:30" ht="14.4" x14ac:dyDescent="0.3">
      <c r="A52" s="370" t="s">
        <v>165</v>
      </c>
      <c r="B52" s="179" t="s">
        <v>111</v>
      </c>
      <c r="C52" s="371" t="s">
        <v>166</v>
      </c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</row>
    <row r="53" spans="1:30" ht="14.4" x14ac:dyDescent="0.3">
      <c r="A53" s="398" t="s">
        <v>99</v>
      </c>
      <c r="B53" s="179" t="s">
        <v>111</v>
      </c>
      <c r="C53" s="39" t="s">
        <v>107</v>
      </c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</row>
    <row r="54" spans="1:30" ht="14.4" x14ac:dyDescent="0.3">
      <c r="A54" s="398" t="s">
        <v>188</v>
      </c>
      <c r="B54" s="179" t="s">
        <v>111</v>
      </c>
      <c r="C54" s="39" t="s">
        <v>189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</row>
    <row r="55" spans="1:30" x14ac:dyDescent="0.3">
      <c r="A55" s="201"/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</row>
    <row r="56" spans="1:30" x14ac:dyDescent="0.3">
      <c r="A56" s="201"/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</row>
    <row r="57" spans="1:30" x14ac:dyDescent="0.3">
      <c r="A57" s="201"/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</row>
    <row r="58" spans="1:30" x14ac:dyDescent="0.3">
      <c r="A58" s="201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</row>
    <row r="59" spans="1:30" x14ac:dyDescent="0.3">
      <c r="A59" s="20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</row>
    <row r="60" spans="1:30" x14ac:dyDescent="0.3">
      <c r="A60" s="201"/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</row>
    <row r="61" spans="1:30" x14ac:dyDescent="0.3">
      <c r="A61" s="201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</row>
    <row r="62" spans="1:30" x14ac:dyDescent="0.3">
      <c r="A62" s="201"/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</row>
    <row r="63" spans="1:30" x14ac:dyDescent="0.3">
      <c r="A63" s="201"/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</row>
    <row r="64" spans="1:30" x14ac:dyDescent="0.3">
      <c r="A64" s="201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</row>
    <row r="65" spans="1:30" x14ac:dyDescent="0.3">
      <c r="A65" s="201"/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</row>
    <row r="66" spans="1:30" x14ac:dyDescent="0.3">
      <c r="A66" s="201"/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</row>
    <row r="67" spans="1:30" x14ac:dyDescent="0.3">
      <c r="A67" s="201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</row>
    <row r="68" spans="1:30" x14ac:dyDescent="0.3">
      <c r="A68" s="201"/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</row>
    <row r="69" spans="1:30" x14ac:dyDescent="0.3">
      <c r="A69" s="201"/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</row>
    <row r="70" spans="1:30" x14ac:dyDescent="0.3">
      <c r="A70" s="201"/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</row>
    <row r="71" spans="1:30" x14ac:dyDescent="0.3">
      <c r="A71" s="201"/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</row>
    <row r="72" spans="1:30" x14ac:dyDescent="0.3">
      <c r="A72" s="20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</row>
    <row r="73" spans="1:30" x14ac:dyDescent="0.3">
      <c r="A73" s="201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</row>
    <row r="74" spans="1:30" x14ac:dyDescent="0.3">
      <c r="A74" s="201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</row>
    <row r="75" spans="1:30" x14ac:dyDescent="0.3">
      <c r="A75" s="201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</row>
    <row r="76" spans="1:30" x14ac:dyDescent="0.3">
      <c r="A76" s="201"/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</row>
    <row r="77" spans="1:30" x14ac:dyDescent="0.3">
      <c r="A77" s="201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</row>
    <row r="78" spans="1:30" x14ac:dyDescent="0.3">
      <c r="A78" s="201"/>
      <c r="B78" s="201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</row>
    <row r="79" spans="1:30" x14ac:dyDescent="0.3">
      <c r="A79" s="201"/>
      <c r="B79" s="20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</row>
    <row r="80" spans="1:30" x14ac:dyDescent="0.3">
      <c r="A80" s="201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</row>
    <row r="81" spans="1:30" x14ac:dyDescent="0.3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</row>
    <row r="82" spans="1:30" x14ac:dyDescent="0.3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</row>
    <row r="83" spans="1:30" x14ac:dyDescent="0.3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</row>
    <row r="84" spans="1:30" x14ac:dyDescent="0.3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</row>
    <row r="85" spans="1:30" x14ac:dyDescent="0.3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</row>
    <row r="86" spans="1:30" x14ac:dyDescent="0.3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</row>
    <row r="87" spans="1:30" x14ac:dyDescent="0.3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</row>
    <row r="88" spans="1:30" x14ac:dyDescent="0.3">
      <c r="A88" s="20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</row>
    <row r="89" spans="1:30" x14ac:dyDescent="0.3">
      <c r="A89" s="20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</row>
    <row r="90" spans="1:30" x14ac:dyDescent="0.3">
      <c r="A90" s="20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</row>
  </sheetData>
  <mergeCells count="1">
    <mergeCell ref="A2:C2"/>
  </mergeCells>
  <conditionalFormatting sqref="H25">
    <cfRule type="cellIs" dxfId="17" priority="6" operator="greaterThan">
      <formula>0</formula>
    </cfRule>
  </conditionalFormatting>
  <conditionalFormatting sqref="I25">
    <cfRule type="cellIs" dxfId="16" priority="5" operator="greaterThan">
      <formula>0</formula>
    </cfRule>
  </conditionalFormatting>
  <conditionalFormatting sqref="J22">
    <cfRule type="cellIs" dxfId="15" priority="4" operator="greaterThan">
      <formula>0</formula>
    </cfRule>
  </conditionalFormatting>
  <conditionalFormatting sqref="J27 J7 J10 J13 J16 J24">
    <cfRule type="cellIs" dxfId="14" priority="3" operator="greaterThan">
      <formula>0</formula>
    </cfRule>
  </conditionalFormatting>
  <conditionalFormatting sqref="J25">
    <cfRule type="cellIs" dxfId="13" priority="1" operator="greaterThan">
      <formula>0</formula>
    </cfRule>
  </conditionalFormatting>
  <conditionalFormatting sqref="E27:H27 E7:H7 E10:H10 E13:H13 E16:H16 E24:H24 H22:I22">
    <cfRule type="cellIs" dxfId="12" priority="9" operator="greaterThan">
      <formula>0</formula>
    </cfRule>
  </conditionalFormatting>
  <conditionalFormatting sqref="I27 I7 I10 I13 I16 I24">
    <cfRule type="cellIs" dxfId="11" priority="8" operator="greaterThan">
      <formula>0</formula>
    </cfRule>
  </conditionalFormatting>
  <conditionalFormatting sqref="E21:I21">
    <cfRule type="cellIs" dxfId="10" priority="7" operator="greaterThan">
      <formula>0</formula>
    </cfRule>
  </conditionalFormatting>
  <conditionalFormatting sqref="J21">
    <cfRule type="cellIs" dxfId="9" priority="2" operator="greaterThan">
      <formula>0</formula>
    </cfRule>
  </conditionalFormatting>
  <hyperlinks>
    <hyperlink ref="C48" r:id="rId1" xr:uid="{03528F37-D993-43DF-8FC6-CD6C493DFB57}"/>
    <hyperlink ref="C49" r:id="rId2" xr:uid="{6CB02C43-DD7F-4B05-9CC9-4632820A9632}"/>
    <hyperlink ref="C52" r:id="rId3" xr:uid="{73D1A241-6A75-4CDF-AA6F-CF89AF9509F3}"/>
  </hyperlinks>
  <pageMargins left="0.7" right="0.7" top="0.75" bottom="0.75" header="0.3" footer="0.3"/>
  <pageSetup paperSize="9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BH160"/>
  <sheetViews>
    <sheetView zoomScale="80" zoomScaleNormal="80" workbookViewId="0">
      <pane xSplit="3" ySplit="9" topLeftCell="O10" activePane="bottomRight" state="frozen"/>
      <selection pane="topRight" activeCell="D1" sqref="D1"/>
      <selection pane="bottomLeft" activeCell="A10" sqref="A10"/>
      <selection pane="bottomRight" activeCell="A2" sqref="A2:C2"/>
    </sheetView>
  </sheetViews>
  <sheetFormatPr defaultRowHeight="14.4" outlineLevelRow="1" outlineLevelCol="1" x14ac:dyDescent="0.3"/>
  <cols>
    <col min="1" max="1" width="13.44140625" customWidth="1"/>
    <col min="2" max="2" width="8.88671875" bestFit="1" customWidth="1"/>
    <col min="3" max="3" width="58.6640625" customWidth="1"/>
    <col min="4" max="4" width="2.5546875" hidden="1" customWidth="1"/>
    <col min="5" max="7" width="13.44140625" hidden="1" customWidth="1" outlineLevel="1"/>
    <col min="8" max="8" width="13.44140625" hidden="1" customWidth="1" collapsed="1"/>
    <col min="9" max="9" width="1.33203125" hidden="1" customWidth="1"/>
    <col min="10" max="10" width="2" hidden="1" customWidth="1"/>
    <col min="11" max="13" width="13.44140625" hidden="1" customWidth="1" outlineLevel="1"/>
    <col min="14" max="14" width="13.44140625" hidden="1" customWidth="1" collapsed="1"/>
    <col min="15" max="15" width="1.33203125" customWidth="1"/>
    <col min="16" max="16" width="1.44140625" customWidth="1"/>
    <col min="17" max="19" width="13.44140625" hidden="1" customWidth="1" outlineLevel="1"/>
    <col min="20" max="20" width="13.44140625" customWidth="1" collapsed="1"/>
    <col min="21" max="21" width="1.5546875" customWidth="1"/>
    <col min="22" max="22" width="1.109375" customWidth="1"/>
    <col min="23" max="25" width="13.44140625" hidden="1" customWidth="1" outlineLevel="1"/>
    <col min="26" max="26" width="13.44140625" customWidth="1" collapsed="1"/>
    <col min="27" max="27" width="1.88671875" customWidth="1"/>
    <col min="28" max="28" width="1.44140625" customWidth="1"/>
    <col min="29" max="31" width="13.44140625" hidden="1" customWidth="1" outlineLevel="1"/>
    <col min="32" max="32" width="13.44140625" customWidth="1" collapsed="1"/>
    <col min="33" max="34" width="1.6640625" customWidth="1"/>
    <col min="35" max="37" width="13.44140625" hidden="1" customWidth="1" outlineLevel="1"/>
    <col min="38" max="38" width="13.44140625" customWidth="1" collapsed="1"/>
    <col min="39" max="40" width="1.6640625" customWidth="1"/>
    <col min="41" max="41" width="16.44140625" hidden="1" customWidth="1" outlineLevel="1"/>
    <col min="42" max="42" width="12.77734375" hidden="1" customWidth="1" outlineLevel="1"/>
    <col min="43" max="43" width="12.5546875" hidden="1" customWidth="1" outlineLevel="1"/>
    <col min="44" max="44" width="13.77734375" customWidth="1" collapsed="1"/>
  </cols>
  <sheetData>
    <row r="1" spans="1:60" ht="20.25" customHeight="1" x14ac:dyDescent="0.3">
      <c r="A1" s="133" t="s">
        <v>364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29"/>
      <c r="AN1" s="29"/>
      <c r="AO1" s="29"/>
      <c r="AP1" s="29"/>
      <c r="AQ1" s="29"/>
      <c r="AR1" s="29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</row>
    <row r="2" spans="1:60" ht="27" customHeight="1" thickBot="1" x14ac:dyDescent="0.45">
      <c r="A2" s="791" t="s">
        <v>333</v>
      </c>
      <c r="B2" s="795"/>
      <c r="C2" s="795"/>
      <c r="D2" s="322"/>
      <c r="E2" s="38"/>
      <c r="F2" s="38"/>
      <c r="G2" s="38"/>
      <c r="H2" s="322" t="s">
        <v>154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733" t="s">
        <v>154</v>
      </c>
      <c r="U2" s="38"/>
      <c r="V2" s="38"/>
      <c r="W2" s="38"/>
      <c r="X2" s="38"/>
      <c r="Y2" s="38"/>
      <c r="Z2" s="246" t="s">
        <v>139</v>
      </c>
      <c r="AA2" s="38"/>
      <c r="AB2" s="246"/>
      <c r="AC2" s="38"/>
      <c r="AD2" s="38"/>
      <c r="AE2" s="41"/>
      <c r="AF2" s="41"/>
      <c r="AG2" s="41"/>
      <c r="AH2" s="41"/>
      <c r="AI2" s="38"/>
      <c r="AJ2" s="38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</row>
    <row r="3" spans="1:60" ht="18.600000000000001" thickBot="1" x14ac:dyDescent="0.45">
      <c r="A3" s="41"/>
      <c r="B3" s="41"/>
      <c r="C3" s="274" t="s">
        <v>50</v>
      </c>
      <c r="D3" s="134"/>
      <c r="E3" s="473" t="s">
        <v>50</v>
      </c>
      <c r="F3" s="474"/>
      <c r="G3" s="474"/>
      <c r="H3" s="475">
        <v>2014</v>
      </c>
      <c r="I3" s="38"/>
      <c r="J3" s="38"/>
      <c r="K3" s="473" t="s">
        <v>50</v>
      </c>
      <c r="L3" s="474"/>
      <c r="M3" s="474"/>
      <c r="N3" s="475">
        <v>2015</v>
      </c>
      <c r="O3" s="38"/>
      <c r="P3" s="38"/>
      <c r="Q3" s="473" t="s">
        <v>50</v>
      </c>
      <c r="R3" s="474"/>
      <c r="S3" s="474"/>
      <c r="T3" s="475">
        <v>2016</v>
      </c>
      <c r="U3" s="38"/>
      <c r="V3" s="134"/>
      <c r="W3" s="473" t="s">
        <v>50</v>
      </c>
      <c r="X3" s="474"/>
      <c r="Y3" s="474"/>
      <c r="Z3" s="475">
        <v>2017</v>
      </c>
      <c r="AA3" s="38"/>
      <c r="AB3" s="134"/>
      <c r="AC3" s="473" t="s">
        <v>50</v>
      </c>
      <c r="AD3" s="474"/>
      <c r="AE3" s="474"/>
      <c r="AF3" s="311">
        <v>2018</v>
      </c>
      <c r="AG3" s="41"/>
      <c r="AH3" s="41"/>
      <c r="AI3" s="473" t="s">
        <v>50</v>
      </c>
      <c r="AJ3" s="474"/>
      <c r="AK3" s="474"/>
      <c r="AL3" s="311">
        <v>2019</v>
      </c>
      <c r="AM3" s="41"/>
      <c r="AN3" s="41"/>
      <c r="AO3" s="473" t="s">
        <v>50</v>
      </c>
      <c r="AP3" s="474"/>
      <c r="AQ3" s="474"/>
      <c r="AR3" s="311">
        <v>2020</v>
      </c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</row>
    <row r="4" spans="1:60" ht="9" customHeight="1" thickBot="1" x14ac:dyDescent="0.35">
      <c r="A4" s="41"/>
      <c r="B4" s="41"/>
      <c r="C4" s="41"/>
      <c r="D4" s="134"/>
      <c r="E4" s="796"/>
      <c r="F4" s="796"/>
      <c r="G4" s="255"/>
      <c r="H4" s="134"/>
      <c r="I4" s="38"/>
      <c r="J4" s="134"/>
      <c r="K4" s="796"/>
      <c r="L4" s="796"/>
      <c r="M4" s="255"/>
      <c r="N4" s="134"/>
      <c r="O4" s="38"/>
      <c r="P4" s="134"/>
      <c r="Q4" s="796"/>
      <c r="R4" s="796"/>
      <c r="S4" s="255"/>
      <c r="T4" s="134"/>
      <c r="U4" s="134"/>
      <c r="V4" s="134"/>
      <c r="W4" s="796"/>
      <c r="X4" s="796"/>
      <c r="Y4" s="255"/>
      <c r="Z4" s="134"/>
      <c r="AA4" s="134"/>
      <c r="AB4" s="134"/>
      <c r="AC4" s="796"/>
      <c r="AD4" s="796"/>
      <c r="AE4" s="255"/>
      <c r="AF4" s="179"/>
      <c r="AG4" s="41"/>
      <c r="AH4" s="41"/>
      <c r="AI4" s="796"/>
      <c r="AJ4" s="796"/>
      <c r="AK4" s="255"/>
      <c r="AL4" s="179"/>
      <c r="AM4" s="41"/>
      <c r="AN4" s="41"/>
      <c r="AO4" s="796"/>
      <c r="AP4" s="796"/>
      <c r="AQ4" s="255"/>
      <c r="AR4" s="179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</row>
    <row r="5" spans="1:60" ht="16.2" thickBot="1" x14ac:dyDescent="0.35">
      <c r="A5" s="41"/>
      <c r="B5" s="41"/>
      <c r="C5" s="305" t="s">
        <v>122</v>
      </c>
      <c r="D5" s="41"/>
      <c r="E5" s="41"/>
      <c r="F5" s="41"/>
      <c r="G5" s="257"/>
      <c r="H5" s="252">
        <v>181522.35420035437</v>
      </c>
      <c r="I5" s="134"/>
      <c r="J5" s="134"/>
      <c r="K5" s="41"/>
      <c r="L5" s="41"/>
      <c r="M5" s="257"/>
      <c r="N5" s="252">
        <v>174198.54579440932</v>
      </c>
      <c r="O5" s="134"/>
      <c r="P5" s="134"/>
      <c r="Q5" s="41"/>
      <c r="R5" s="41"/>
      <c r="S5" s="257"/>
      <c r="T5" s="252">
        <v>172369.97820206312</v>
      </c>
      <c r="U5" s="134"/>
      <c r="V5" s="134"/>
      <c r="W5" s="41"/>
      <c r="X5" s="41"/>
      <c r="Y5" s="257"/>
      <c r="Z5" s="252">
        <v>181902.5738094511</v>
      </c>
      <c r="AA5" s="134"/>
      <c r="AB5" s="134"/>
      <c r="AC5" s="41"/>
      <c r="AD5" s="41"/>
      <c r="AE5" s="257"/>
      <c r="AF5" s="252">
        <v>183933.95547616587</v>
      </c>
      <c r="AG5" s="41"/>
      <c r="AH5" s="41"/>
      <c r="AI5" s="41"/>
      <c r="AJ5" s="41"/>
      <c r="AK5" s="257"/>
      <c r="AL5" s="252">
        <v>184882.1926296053</v>
      </c>
      <c r="AM5" s="41"/>
      <c r="AN5" s="41"/>
      <c r="AO5" s="41"/>
      <c r="AP5" s="41"/>
      <c r="AQ5" s="257"/>
      <c r="AR5" s="252">
        <v>182564.66281293539</v>
      </c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</row>
    <row r="6" spans="1:60" ht="16.8" thickBot="1" x14ac:dyDescent="0.35">
      <c r="A6" s="41"/>
      <c r="B6" s="41"/>
      <c r="C6" s="306" t="s">
        <v>162</v>
      </c>
      <c r="D6" s="41"/>
      <c r="E6" s="41"/>
      <c r="F6" s="41"/>
      <c r="G6" s="257"/>
      <c r="H6" s="253">
        <v>62379.312054423397</v>
      </c>
      <c r="I6" s="134"/>
      <c r="J6" s="134"/>
      <c r="K6" s="41"/>
      <c r="L6" s="41"/>
      <c r="M6" s="257"/>
      <c r="N6" s="253">
        <v>64673.955099330007</v>
      </c>
      <c r="O6" s="134"/>
      <c r="P6" s="134"/>
      <c r="Q6" s="41"/>
      <c r="R6" s="41"/>
      <c r="S6" s="257"/>
      <c r="T6" s="253">
        <v>50277.169751225607</v>
      </c>
      <c r="U6" s="134"/>
      <c r="V6" s="134"/>
      <c r="W6" s="41"/>
      <c r="X6" s="41"/>
      <c r="Y6" s="257"/>
      <c r="Z6" s="253">
        <v>222877.91490654068</v>
      </c>
      <c r="AA6" s="134"/>
      <c r="AB6" s="134"/>
      <c r="AC6" s="41"/>
      <c r="AD6" s="41"/>
      <c r="AE6" s="257"/>
      <c r="AF6" s="253">
        <v>192959.11625856586</v>
      </c>
      <c r="AG6" s="41"/>
      <c r="AH6" s="41"/>
      <c r="AI6" s="41"/>
      <c r="AJ6" s="41"/>
      <c r="AK6" s="257"/>
      <c r="AL6" s="253">
        <v>113834.37057450289</v>
      </c>
      <c r="AM6" s="41"/>
      <c r="AN6" s="41"/>
      <c r="AO6" s="41"/>
      <c r="AP6" s="41"/>
      <c r="AQ6" s="257"/>
      <c r="AR6" s="253">
        <v>60648.958690743864</v>
      </c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</row>
    <row r="7" spans="1:60" ht="16.2" thickBot="1" x14ac:dyDescent="0.35">
      <c r="A7" s="68"/>
      <c r="B7" s="41"/>
      <c r="C7" s="307" t="s">
        <v>123</v>
      </c>
      <c r="D7" s="41"/>
      <c r="E7" s="41"/>
      <c r="F7" s="41"/>
      <c r="G7" s="257"/>
      <c r="H7" s="254">
        <v>4303865.6712250281</v>
      </c>
      <c r="I7" s="134"/>
      <c r="J7" s="134"/>
      <c r="K7" s="41"/>
      <c r="L7" s="41"/>
      <c r="M7" s="257"/>
      <c r="N7" s="254">
        <v>3661447.893018465</v>
      </c>
      <c r="O7" s="134"/>
      <c r="P7" s="134"/>
      <c r="Q7" s="41"/>
      <c r="R7" s="41"/>
      <c r="S7" s="257"/>
      <c r="T7" s="254">
        <v>4219489.5376067534</v>
      </c>
      <c r="U7" s="134"/>
      <c r="V7" s="134"/>
      <c r="W7" s="41"/>
      <c r="X7" s="41"/>
      <c r="Y7" s="257"/>
      <c r="Z7" s="254">
        <v>4696110.677638717</v>
      </c>
      <c r="AA7" s="134"/>
      <c r="AB7" s="134"/>
      <c r="AC7" s="41"/>
      <c r="AD7" s="41"/>
      <c r="AE7" s="257"/>
      <c r="AF7" s="254">
        <v>4270548.5089660147</v>
      </c>
      <c r="AG7" s="41"/>
      <c r="AH7" s="41"/>
      <c r="AI7" s="41"/>
      <c r="AJ7" s="41"/>
      <c r="AK7" s="257"/>
      <c r="AL7" s="254">
        <v>4002744.2167953616</v>
      </c>
      <c r="AM7" s="41"/>
      <c r="AN7" s="41"/>
      <c r="AO7" s="41"/>
      <c r="AP7" s="41"/>
      <c r="AQ7" s="257"/>
      <c r="AR7" s="254">
        <v>3965099.2598416596</v>
      </c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</row>
    <row r="8" spans="1:60" ht="15" customHeight="1" x14ac:dyDescent="0.3">
      <c r="A8" s="250" t="s">
        <v>126</v>
      </c>
      <c r="B8" s="41"/>
      <c r="C8" s="41"/>
      <c r="D8" s="476"/>
      <c r="E8" s="136"/>
      <c r="F8" s="477"/>
      <c r="G8" s="136"/>
      <c r="H8" s="476"/>
      <c r="I8" s="476"/>
      <c r="J8" s="476"/>
      <c r="K8" s="136"/>
      <c r="L8" s="477"/>
      <c r="M8" s="136"/>
      <c r="N8" s="476"/>
      <c r="O8" s="476"/>
      <c r="P8" s="476"/>
      <c r="Q8" s="136"/>
      <c r="R8" s="477"/>
      <c r="S8" s="136"/>
      <c r="T8" s="476"/>
      <c r="U8" s="476"/>
      <c r="V8" s="476"/>
      <c r="W8" s="136"/>
      <c r="X8" s="477"/>
      <c r="Y8" s="136"/>
      <c r="Z8" s="476"/>
      <c r="AA8" s="476"/>
      <c r="AB8" s="476"/>
      <c r="AC8" s="136"/>
      <c r="AD8" s="477"/>
      <c r="AE8" s="136"/>
      <c r="AF8" s="136"/>
      <c r="AG8" s="41"/>
      <c r="AH8" s="41"/>
      <c r="AI8" s="136"/>
      <c r="AJ8" s="477"/>
      <c r="AK8" s="136"/>
      <c r="AL8" s="136"/>
      <c r="AM8" s="41"/>
      <c r="AN8" s="41"/>
      <c r="AO8" s="136"/>
      <c r="AP8" s="477"/>
      <c r="AQ8" s="136"/>
      <c r="AR8" s="136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</row>
    <row r="9" spans="1:60" ht="2.25" customHeight="1" thickBot="1" x14ac:dyDescent="0.35">
      <c r="A9" s="136"/>
      <c r="B9" s="136"/>
      <c r="C9" s="135"/>
      <c r="D9" s="135"/>
      <c r="E9" s="140"/>
      <c r="F9" s="141"/>
      <c r="G9" s="142"/>
      <c r="H9" s="135"/>
      <c r="I9" s="135"/>
      <c r="J9" s="135"/>
      <c r="K9" s="140"/>
      <c r="L9" s="141"/>
      <c r="M9" s="142"/>
      <c r="N9" s="135"/>
      <c r="O9" s="135"/>
      <c r="P9" s="135"/>
      <c r="Q9" s="140"/>
      <c r="R9" s="141"/>
      <c r="S9" s="142"/>
      <c r="T9" s="135"/>
      <c r="U9" s="135"/>
      <c r="V9" s="135"/>
      <c r="W9" s="140"/>
      <c r="X9" s="141"/>
      <c r="Y9" s="142"/>
      <c r="Z9" s="135"/>
      <c r="AA9" s="135"/>
      <c r="AB9" s="135"/>
      <c r="AC9" s="140"/>
      <c r="AD9" s="141"/>
      <c r="AE9" s="142"/>
      <c r="AF9" s="136"/>
      <c r="AG9" s="41"/>
      <c r="AH9" s="41"/>
      <c r="AI9" s="140"/>
      <c r="AJ9" s="141"/>
      <c r="AK9" s="142"/>
      <c r="AL9" s="136"/>
      <c r="AM9" s="41"/>
      <c r="AN9" s="41"/>
      <c r="AO9" s="140"/>
      <c r="AP9" s="141"/>
      <c r="AQ9" s="142"/>
      <c r="AR9" s="136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</row>
    <row r="10" spans="1:60" ht="29.25" customHeight="1" thickBot="1" x14ac:dyDescent="0.35">
      <c r="A10" s="478" t="s">
        <v>189</v>
      </c>
      <c r="B10" s="479" t="s">
        <v>189</v>
      </c>
      <c r="C10" s="480" t="s">
        <v>237</v>
      </c>
      <c r="D10" s="157"/>
      <c r="E10" s="481" t="s">
        <v>217</v>
      </c>
      <c r="F10" s="308" t="s">
        <v>218</v>
      </c>
      <c r="G10" s="482" t="s">
        <v>219</v>
      </c>
      <c r="H10" s="245" t="s">
        <v>220</v>
      </c>
      <c r="I10" s="299"/>
      <c r="J10" s="300"/>
      <c r="K10" s="481" t="s">
        <v>217</v>
      </c>
      <c r="L10" s="308" t="s">
        <v>218</v>
      </c>
      <c r="M10" s="482" t="s">
        <v>219</v>
      </c>
      <c r="N10" s="245" t="s">
        <v>220</v>
      </c>
      <c r="O10" s="299"/>
      <c r="P10" s="300"/>
      <c r="Q10" s="481" t="s">
        <v>217</v>
      </c>
      <c r="R10" s="308" t="s">
        <v>218</v>
      </c>
      <c r="S10" s="482" t="s">
        <v>219</v>
      </c>
      <c r="T10" s="269" t="s">
        <v>365</v>
      </c>
      <c r="U10" s="301"/>
      <c r="V10" s="309"/>
      <c r="W10" s="481" t="s">
        <v>217</v>
      </c>
      <c r="X10" s="308" t="s">
        <v>218</v>
      </c>
      <c r="Y10" s="482" t="s">
        <v>219</v>
      </c>
      <c r="Z10" s="269" t="s">
        <v>365</v>
      </c>
      <c r="AA10" s="156"/>
      <c r="AB10" s="310"/>
      <c r="AC10" s="481" t="s">
        <v>221</v>
      </c>
      <c r="AD10" s="308" t="s">
        <v>222</v>
      </c>
      <c r="AE10" s="482" t="s">
        <v>223</v>
      </c>
      <c r="AF10" s="269" t="s">
        <v>365</v>
      </c>
      <c r="AG10" s="68"/>
      <c r="AH10" s="41"/>
      <c r="AI10" s="481" t="s">
        <v>221</v>
      </c>
      <c r="AJ10" s="308" t="s">
        <v>222</v>
      </c>
      <c r="AK10" s="482" t="s">
        <v>223</v>
      </c>
      <c r="AL10" s="269" t="s">
        <v>365</v>
      </c>
      <c r="AM10" s="41"/>
      <c r="AN10" s="41"/>
      <c r="AO10" s="481" t="s">
        <v>221</v>
      </c>
      <c r="AP10" s="308" t="s">
        <v>222</v>
      </c>
      <c r="AQ10" s="482" t="s">
        <v>223</v>
      </c>
      <c r="AR10" s="269" t="s">
        <v>365</v>
      </c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</row>
    <row r="11" spans="1:60" ht="15.75" customHeight="1" thickTop="1" x14ac:dyDescent="0.3">
      <c r="A11" s="797" t="s">
        <v>199</v>
      </c>
      <c r="B11" s="483" t="s">
        <v>167</v>
      </c>
      <c r="C11" s="484" t="s">
        <v>52</v>
      </c>
      <c r="D11" s="148"/>
      <c r="E11" s="485">
        <v>585.62121705164736</v>
      </c>
      <c r="F11" s="125">
        <v>3726.6214853544243</v>
      </c>
      <c r="G11" s="486"/>
      <c r="H11" s="487">
        <v>4312.2427024060717</v>
      </c>
      <c r="I11" s="488"/>
      <c r="J11" s="148"/>
      <c r="K11" s="485">
        <v>600.12247950418487</v>
      </c>
      <c r="L11" s="125">
        <v>3487.7988463358561</v>
      </c>
      <c r="M11" s="486"/>
      <c r="N11" s="487">
        <v>4087.9213258400409</v>
      </c>
      <c r="O11" s="488"/>
      <c r="P11" s="148"/>
      <c r="Q11" s="485">
        <v>501.69667314925164</v>
      </c>
      <c r="R11" s="125">
        <v>2594.8611035843996</v>
      </c>
      <c r="S11" s="486"/>
      <c r="T11" s="487">
        <v>3096.5577767336513</v>
      </c>
      <c r="U11" s="488"/>
      <c r="V11" s="148"/>
      <c r="W11" s="485">
        <v>1092.8148411320299</v>
      </c>
      <c r="X11" s="125">
        <v>5713.7288204736014</v>
      </c>
      <c r="Y11" s="486"/>
      <c r="Z11" s="487">
        <v>6806.5436616056313</v>
      </c>
      <c r="AA11" s="488"/>
      <c r="AB11" s="148"/>
      <c r="AC11" s="485">
        <v>1441.9386697389255</v>
      </c>
      <c r="AD11" s="125">
        <v>8312.3097858757192</v>
      </c>
      <c r="AE11" s="486"/>
      <c r="AF11" s="489">
        <v>9754.2484556146446</v>
      </c>
      <c r="AG11" s="373"/>
      <c r="AH11" s="41"/>
      <c r="AI11" s="485">
        <v>1144.2647850544465</v>
      </c>
      <c r="AJ11" s="125">
        <v>7142.9503002901993</v>
      </c>
      <c r="AK11" s="486"/>
      <c r="AL11" s="489">
        <v>8287.2150853446456</v>
      </c>
      <c r="AM11" s="41"/>
      <c r="AN11" s="41"/>
      <c r="AO11" s="485">
        <v>911.03116394436654</v>
      </c>
      <c r="AP11" s="125">
        <v>5291.6995281129957</v>
      </c>
      <c r="AQ11" s="486"/>
      <c r="AR11" s="489">
        <v>6202.7306920573619</v>
      </c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</row>
    <row r="12" spans="1:60" x14ac:dyDescent="0.3">
      <c r="A12" s="798"/>
      <c r="B12" s="490" t="s">
        <v>167</v>
      </c>
      <c r="C12" s="491" t="s">
        <v>54</v>
      </c>
      <c r="D12" s="492"/>
      <c r="E12" s="493">
        <v>851.28185684224718</v>
      </c>
      <c r="F12" s="120">
        <v>5417.1624344015963</v>
      </c>
      <c r="G12" s="494"/>
      <c r="H12" s="495">
        <v>6268.4442912438435</v>
      </c>
      <c r="I12" s="116"/>
      <c r="J12" s="492"/>
      <c r="K12" s="493">
        <v>313.12205670827893</v>
      </c>
      <c r="L12" s="120">
        <v>1819.80643193325</v>
      </c>
      <c r="M12" s="494"/>
      <c r="N12" s="495">
        <v>2132.9284886415289</v>
      </c>
      <c r="O12" s="116"/>
      <c r="P12" s="492"/>
      <c r="Q12" s="493">
        <v>253.08761214237597</v>
      </c>
      <c r="R12" s="120">
        <v>1309.0124684800001</v>
      </c>
      <c r="S12" s="494"/>
      <c r="T12" s="495">
        <v>1562.100080622376</v>
      </c>
      <c r="U12" s="116"/>
      <c r="V12" s="492"/>
      <c r="W12" s="493">
        <v>590.93174210648203</v>
      </c>
      <c r="X12" s="120">
        <v>3089.6308610347105</v>
      </c>
      <c r="Y12" s="494"/>
      <c r="Z12" s="495">
        <v>3680.5626031411925</v>
      </c>
      <c r="AA12" s="116"/>
      <c r="AB12" s="492"/>
      <c r="AC12" s="493">
        <v>518.71745707630771</v>
      </c>
      <c r="AD12" s="120">
        <v>2990.238007975448</v>
      </c>
      <c r="AE12" s="494"/>
      <c r="AF12" s="496">
        <v>3508.9554650517557</v>
      </c>
      <c r="AG12" s="373"/>
      <c r="AH12" s="41"/>
      <c r="AI12" s="493">
        <v>378.79409252568121</v>
      </c>
      <c r="AJ12" s="120">
        <v>2379.1931720699999</v>
      </c>
      <c r="AK12" s="494"/>
      <c r="AL12" s="496">
        <v>2757.9872645956812</v>
      </c>
      <c r="AM12" s="41"/>
      <c r="AN12" s="41"/>
      <c r="AO12" s="493">
        <v>388.63569235363138</v>
      </c>
      <c r="AP12" s="120">
        <v>2258.5078525099998</v>
      </c>
      <c r="AQ12" s="494"/>
      <c r="AR12" s="496">
        <v>2647.1435448636312</v>
      </c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</row>
    <row r="13" spans="1:60" x14ac:dyDescent="0.3">
      <c r="A13" s="798"/>
      <c r="B13" s="490" t="s">
        <v>167</v>
      </c>
      <c r="C13" s="491" t="s">
        <v>53</v>
      </c>
      <c r="D13" s="492"/>
      <c r="E13" s="493">
        <v>8106.2087891894116</v>
      </c>
      <c r="F13" s="120">
        <v>48841.194823637627</v>
      </c>
      <c r="G13" s="497"/>
      <c r="H13" s="498">
        <v>56947.403612827038</v>
      </c>
      <c r="I13" s="116"/>
      <c r="J13" s="492"/>
      <c r="K13" s="493">
        <v>7408.6434836335466</v>
      </c>
      <c r="L13" s="120">
        <v>33372.411677609998</v>
      </c>
      <c r="M13" s="497"/>
      <c r="N13" s="498">
        <v>40781.055161243545</v>
      </c>
      <c r="O13" s="116"/>
      <c r="P13" s="492"/>
      <c r="Q13" s="493">
        <v>7959.9611247422872</v>
      </c>
      <c r="R13" s="120">
        <v>37370.900941964872</v>
      </c>
      <c r="S13" s="497"/>
      <c r="T13" s="498">
        <v>45330.862066707159</v>
      </c>
      <c r="U13" s="116"/>
      <c r="V13" s="492"/>
      <c r="W13" s="493">
        <v>7390.3133825108671</v>
      </c>
      <c r="X13" s="120">
        <v>38454.367484088929</v>
      </c>
      <c r="Y13" s="497"/>
      <c r="Z13" s="498">
        <v>45844.680866599796</v>
      </c>
      <c r="AA13" s="116"/>
      <c r="AB13" s="492"/>
      <c r="AC13" s="493">
        <v>5398.3542615582774</v>
      </c>
      <c r="AD13" s="120">
        <v>40468.584255100977</v>
      </c>
      <c r="AE13" s="497"/>
      <c r="AF13" s="499">
        <v>45866.938516659255</v>
      </c>
      <c r="AG13" s="373"/>
      <c r="AH13" s="41"/>
      <c r="AI13" s="493">
        <v>4434.8719342285549</v>
      </c>
      <c r="AJ13" s="120">
        <v>36191.307446938677</v>
      </c>
      <c r="AK13" s="497"/>
      <c r="AL13" s="499">
        <v>40626.179381167232</v>
      </c>
      <c r="AM13" s="41"/>
      <c r="AN13" s="41"/>
      <c r="AO13" s="493">
        <v>4351.8825830219284</v>
      </c>
      <c r="AP13" s="120">
        <v>35407.527539247574</v>
      </c>
      <c r="AQ13" s="497"/>
      <c r="AR13" s="499">
        <v>39759.410122269503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</row>
    <row r="14" spans="1:60" x14ac:dyDescent="0.3">
      <c r="A14" s="798"/>
      <c r="B14" s="500" t="s">
        <v>167</v>
      </c>
      <c r="C14" s="501" t="s">
        <v>60</v>
      </c>
      <c r="D14" s="502"/>
      <c r="E14" s="503"/>
      <c r="F14" s="121">
        <v>1186024.9522157153</v>
      </c>
      <c r="G14" s="258"/>
      <c r="H14" s="504">
        <v>1186024.9522157153</v>
      </c>
      <c r="I14" s="505"/>
      <c r="J14" s="166"/>
      <c r="K14" s="503"/>
      <c r="L14" s="121">
        <v>1270198.40299353</v>
      </c>
      <c r="M14" s="258"/>
      <c r="N14" s="504">
        <v>1270198.40299353</v>
      </c>
      <c r="O14" s="505"/>
      <c r="P14" s="166"/>
      <c r="Q14" s="503"/>
      <c r="R14" s="121">
        <v>1163698.2746629827</v>
      </c>
      <c r="S14" s="258"/>
      <c r="T14" s="504">
        <v>1163698.2746629827</v>
      </c>
      <c r="U14" s="506"/>
      <c r="V14" s="166"/>
      <c r="W14" s="503"/>
      <c r="X14" s="121">
        <v>1289362.742799656</v>
      </c>
      <c r="Y14" s="258"/>
      <c r="Z14" s="504">
        <v>1289362.742799656</v>
      </c>
      <c r="AA14" s="505"/>
      <c r="AB14" s="167"/>
      <c r="AC14" s="503"/>
      <c r="AD14" s="121">
        <v>1101284.1117523599</v>
      </c>
      <c r="AE14" s="258"/>
      <c r="AF14" s="507">
        <v>1101284.1117523599</v>
      </c>
      <c r="AG14" s="373"/>
      <c r="AH14" s="41"/>
      <c r="AI14" s="503"/>
      <c r="AJ14" s="121">
        <v>889470.79193515913</v>
      </c>
      <c r="AK14" s="258"/>
      <c r="AL14" s="507">
        <v>889470.79193515913</v>
      </c>
      <c r="AM14" s="41"/>
      <c r="AN14" s="41"/>
      <c r="AO14" s="503"/>
      <c r="AP14" s="121">
        <v>788039.52084298572</v>
      </c>
      <c r="AQ14" s="258"/>
      <c r="AR14" s="507">
        <v>788039.52084298572</v>
      </c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</row>
    <row r="15" spans="1:60" x14ac:dyDescent="0.3">
      <c r="A15" s="798"/>
      <c r="B15" s="490" t="s">
        <v>167</v>
      </c>
      <c r="C15" s="508" t="s">
        <v>68</v>
      </c>
      <c r="D15" s="509"/>
      <c r="E15" s="503"/>
      <c r="F15" s="510">
        <v>-996080.94934444758</v>
      </c>
      <c r="G15" s="511"/>
      <c r="H15" s="512">
        <v>-996080.94934444758</v>
      </c>
      <c r="I15" s="116"/>
      <c r="J15" s="509"/>
      <c r="K15" s="503"/>
      <c r="L15" s="510">
        <v>-1060477.4255142</v>
      </c>
      <c r="M15" s="511"/>
      <c r="N15" s="512">
        <v>-1060477.4255142</v>
      </c>
      <c r="O15" s="116"/>
      <c r="P15" s="509"/>
      <c r="Q15" s="503"/>
      <c r="R15" s="510">
        <v>-977092.92750059208</v>
      </c>
      <c r="S15" s="511"/>
      <c r="T15" s="512">
        <v>-977092.92750059208</v>
      </c>
      <c r="U15" s="513"/>
      <c r="V15" s="509"/>
      <c r="W15" s="503"/>
      <c r="X15" s="510">
        <v>-870637.31143526768</v>
      </c>
      <c r="Y15" s="511"/>
      <c r="Z15" s="512">
        <v>-870637.31143526768</v>
      </c>
      <c r="AA15" s="116"/>
      <c r="AB15" s="509"/>
      <c r="AC15" s="503"/>
      <c r="AD15" s="510">
        <v>-778506.22480631014</v>
      </c>
      <c r="AE15" s="511"/>
      <c r="AF15" s="514">
        <v>-778506.22480631014</v>
      </c>
      <c r="AG15" s="373"/>
      <c r="AH15" s="41"/>
      <c r="AI15" s="503"/>
      <c r="AJ15" s="510">
        <v>-697473.21109483624</v>
      </c>
      <c r="AK15" s="511"/>
      <c r="AL15" s="514">
        <v>-697473.21109483624</v>
      </c>
      <c r="AM15" s="41"/>
      <c r="AN15" s="41"/>
      <c r="AO15" s="503"/>
      <c r="AP15" s="510">
        <v>-660227.37699949252</v>
      </c>
      <c r="AQ15" s="511"/>
      <c r="AR15" s="514">
        <v>-660227.37699949252</v>
      </c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</row>
    <row r="16" spans="1:60" x14ac:dyDescent="0.3">
      <c r="A16" s="798"/>
      <c r="B16" s="490" t="s">
        <v>167</v>
      </c>
      <c r="C16" s="508" t="s">
        <v>69</v>
      </c>
      <c r="D16" s="509"/>
      <c r="E16" s="503"/>
      <c r="F16" s="510" t="s">
        <v>176</v>
      </c>
      <c r="G16" s="511"/>
      <c r="H16" s="512">
        <v>0</v>
      </c>
      <c r="I16" s="116"/>
      <c r="J16" s="509"/>
      <c r="K16" s="503"/>
      <c r="L16" s="510" t="s">
        <v>176</v>
      </c>
      <c r="M16" s="511"/>
      <c r="N16" s="512">
        <v>0</v>
      </c>
      <c r="O16" s="116"/>
      <c r="P16" s="509"/>
      <c r="Q16" s="503"/>
      <c r="R16" s="510" t="s">
        <v>176</v>
      </c>
      <c r="S16" s="511"/>
      <c r="T16" s="512">
        <v>0</v>
      </c>
      <c r="U16" s="513"/>
      <c r="V16" s="509"/>
      <c r="W16" s="503"/>
      <c r="X16" s="510">
        <v>-73509.608569947639</v>
      </c>
      <c r="Y16" s="511"/>
      <c r="Z16" s="512">
        <v>-73509.608569947639</v>
      </c>
      <c r="AA16" s="116"/>
      <c r="AB16" s="509"/>
      <c r="AC16" s="503"/>
      <c r="AD16" s="510">
        <v>-28623.761707803806</v>
      </c>
      <c r="AE16" s="511"/>
      <c r="AF16" s="514">
        <v>-28623.761707803806</v>
      </c>
      <c r="AG16" s="373"/>
      <c r="AH16" s="41"/>
      <c r="AI16" s="503"/>
      <c r="AJ16" s="510">
        <v>-1.9122414399999998</v>
      </c>
      <c r="AK16" s="511"/>
      <c r="AL16" s="514">
        <v>-1.9122414399999998</v>
      </c>
      <c r="AM16" s="41"/>
      <c r="AN16" s="41"/>
      <c r="AO16" s="503"/>
      <c r="AP16" s="510">
        <v>-2.0892931494152873</v>
      </c>
      <c r="AQ16" s="511"/>
      <c r="AR16" s="514">
        <v>-2.0892931494152873</v>
      </c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</row>
    <row r="17" spans="1:60" x14ac:dyDescent="0.3">
      <c r="A17" s="798"/>
      <c r="B17" s="490" t="s">
        <v>167</v>
      </c>
      <c r="C17" s="508" t="s">
        <v>70</v>
      </c>
      <c r="D17" s="509"/>
      <c r="E17" s="503"/>
      <c r="F17" s="515">
        <v>0</v>
      </c>
      <c r="G17" s="516"/>
      <c r="H17" s="495">
        <v>0</v>
      </c>
      <c r="I17" s="116"/>
      <c r="J17" s="509"/>
      <c r="K17" s="503"/>
      <c r="L17" s="515">
        <v>0</v>
      </c>
      <c r="M17" s="516"/>
      <c r="N17" s="495">
        <v>0</v>
      </c>
      <c r="O17" s="116"/>
      <c r="P17" s="509"/>
      <c r="Q17" s="503"/>
      <c r="R17" s="515">
        <v>12.645705599226002</v>
      </c>
      <c r="S17" s="516"/>
      <c r="T17" s="495">
        <v>12.645705599226002</v>
      </c>
      <c r="U17" s="513"/>
      <c r="V17" s="509"/>
      <c r="W17" s="503"/>
      <c r="X17" s="515">
        <v>49.924296442252903</v>
      </c>
      <c r="Y17" s="516"/>
      <c r="Z17" s="495">
        <v>49.924296442252903</v>
      </c>
      <c r="AA17" s="116"/>
      <c r="AB17" s="509"/>
      <c r="AC17" s="503"/>
      <c r="AD17" s="515">
        <v>57.932431312676599</v>
      </c>
      <c r="AE17" s="516"/>
      <c r="AF17" s="496">
        <v>57.932431312676599</v>
      </c>
      <c r="AG17" s="373"/>
      <c r="AH17" s="41"/>
      <c r="AI17" s="503"/>
      <c r="AJ17" s="517">
        <v>55.012199059999986</v>
      </c>
      <c r="AK17" s="516"/>
      <c r="AL17" s="496">
        <v>55.012199059999986</v>
      </c>
      <c r="AM17" s="41"/>
      <c r="AN17" s="41"/>
      <c r="AO17" s="503"/>
      <c r="AP17" s="517">
        <v>51.666743659999987</v>
      </c>
      <c r="AQ17" s="516"/>
      <c r="AR17" s="496">
        <v>51.666743659999987</v>
      </c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</row>
    <row r="18" spans="1:60" x14ac:dyDescent="0.3">
      <c r="A18" s="798"/>
      <c r="B18" s="490" t="s">
        <v>167</v>
      </c>
      <c r="C18" s="508" t="s">
        <v>73</v>
      </c>
      <c r="D18" s="509"/>
      <c r="E18" s="503"/>
      <c r="F18" s="518">
        <v>-127564.69081684433</v>
      </c>
      <c r="G18" s="519"/>
      <c r="H18" s="498">
        <v>-127564.69081684433</v>
      </c>
      <c r="I18" s="116"/>
      <c r="J18" s="509"/>
      <c r="K18" s="503"/>
      <c r="L18" s="518">
        <v>-145047.02238000001</v>
      </c>
      <c r="M18" s="519"/>
      <c r="N18" s="498">
        <v>-145047.02238000001</v>
      </c>
      <c r="O18" s="116"/>
      <c r="P18" s="509"/>
      <c r="Q18" s="503"/>
      <c r="R18" s="518">
        <v>-136328.177411165</v>
      </c>
      <c r="S18" s="519"/>
      <c r="T18" s="498">
        <v>-136328.177411165</v>
      </c>
      <c r="U18" s="513"/>
      <c r="V18" s="509"/>
      <c r="W18" s="503"/>
      <c r="X18" s="518">
        <v>-122337.90788789999</v>
      </c>
      <c r="Y18" s="519"/>
      <c r="Z18" s="498">
        <v>-122337.90788789999</v>
      </c>
      <c r="AA18" s="116"/>
      <c r="AB18" s="509"/>
      <c r="AC18" s="503"/>
      <c r="AD18" s="518">
        <v>-101195.00897968</v>
      </c>
      <c r="AE18" s="519"/>
      <c r="AF18" s="520">
        <v>-101195.00897968</v>
      </c>
      <c r="AG18" s="373"/>
      <c r="AH18" s="41"/>
      <c r="AI18" s="503"/>
      <c r="AJ18" s="518">
        <v>-78161.298024379983</v>
      </c>
      <c r="AK18" s="519"/>
      <c r="AL18" s="520">
        <v>-78161.298024379983</v>
      </c>
      <c r="AM18" s="41"/>
      <c r="AN18" s="41"/>
      <c r="AO18" s="503"/>
      <c r="AP18" s="518">
        <v>-67161.095859599998</v>
      </c>
      <c r="AQ18" s="519"/>
      <c r="AR18" s="520">
        <v>-67161.095859599998</v>
      </c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</row>
    <row r="19" spans="1:60" x14ac:dyDescent="0.3">
      <c r="A19" s="798"/>
      <c r="B19" s="500" t="s">
        <v>167</v>
      </c>
      <c r="C19" s="501" t="s">
        <v>74</v>
      </c>
      <c r="D19" s="502"/>
      <c r="E19" s="521"/>
      <c r="F19" s="122">
        <v>62379.312054423397</v>
      </c>
      <c r="G19" s="522"/>
      <c r="H19" s="504">
        <v>62379.312054423397</v>
      </c>
      <c r="I19" s="505"/>
      <c r="J19" s="166"/>
      <c r="K19" s="521"/>
      <c r="L19" s="122">
        <v>64673.955099330007</v>
      </c>
      <c r="M19" s="522"/>
      <c r="N19" s="504">
        <v>64673.955099330007</v>
      </c>
      <c r="O19" s="505"/>
      <c r="P19" s="166"/>
      <c r="Q19" s="521"/>
      <c r="R19" s="122">
        <v>50277.169751225607</v>
      </c>
      <c r="S19" s="522"/>
      <c r="T19" s="504">
        <v>50277.169751225607</v>
      </c>
      <c r="U19" s="506"/>
      <c r="V19" s="166"/>
      <c r="W19" s="521"/>
      <c r="X19" s="122">
        <v>222877.91490654068</v>
      </c>
      <c r="Y19" s="522"/>
      <c r="Z19" s="504">
        <v>222877.91490654068</v>
      </c>
      <c r="AA19" s="505"/>
      <c r="AB19" s="167"/>
      <c r="AC19" s="521"/>
      <c r="AD19" s="122">
        <v>192959.11625856586</v>
      </c>
      <c r="AE19" s="522"/>
      <c r="AF19" s="507">
        <v>192959.11625856586</v>
      </c>
      <c r="AG19" s="373"/>
      <c r="AH19" s="41"/>
      <c r="AI19" s="521"/>
      <c r="AJ19" s="122">
        <v>113834.37057450289</v>
      </c>
      <c r="AK19" s="522"/>
      <c r="AL19" s="507">
        <v>113834.37057450289</v>
      </c>
      <c r="AM19" s="41"/>
      <c r="AN19" s="41"/>
      <c r="AO19" s="521"/>
      <c r="AP19" s="122">
        <v>60648.958690743864</v>
      </c>
      <c r="AQ19" s="522"/>
      <c r="AR19" s="507">
        <v>60648.958690743864</v>
      </c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</row>
    <row r="20" spans="1:60" x14ac:dyDescent="0.3">
      <c r="A20" s="798"/>
      <c r="B20" s="500" t="s">
        <v>167</v>
      </c>
      <c r="C20" s="523" t="s">
        <v>75</v>
      </c>
      <c r="D20" s="524"/>
      <c r="E20" s="493">
        <v>108842.08323543216</v>
      </c>
      <c r="F20" s="121">
        <v>1058460.261398871</v>
      </c>
      <c r="G20" s="259"/>
      <c r="H20" s="525">
        <v>1167302.3446343031</v>
      </c>
      <c r="I20" s="116"/>
      <c r="J20" s="524"/>
      <c r="K20" s="493">
        <v>89352.092475515092</v>
      </c>
      <c r="L20" s="121">
        <v>1125151.3806135301</v>
      </c>
      <c r="M20" s="259"/>
      <c r="N20" s="525">
        <v>1214503.4730890451</v>
      </c>
      <c r="O20" s="116"/>
      <c r="P20" s="524"/>
      <c r="Q20" s="493">
        <v>103962.22637531057</v>
      </c>
      <c r="R20" s="121">
        <v>1027370.0972518177</v>
      </c>
      <c r="S20" s="259"/>
      <c r="T20" s="525">
        <v>1131332.3236271283</v>
      </c>
      <c r="U20" s="116"/>
      <c r="V20" s="524"/>
      <c r="W20" s="493">
        <v>161217.94246447482</v>
      </c>
      <c r="X20" s="121">
        <v>1167024.834911756</v>
      </c>
      <c r="Y20" s="259"/>
      <c r="Z20" s="525">
        <v>1328242.7773762308</v>
      </c>
      <c r="AA20" s="116"/>
      <c r="AB20" s="524"/>
      <c r="AC20" s="493">
        <v>132444</v>
      </c>
      <c r="AD20" s="121">
        <v>1000089.1027726799</v>
      </c>
      <c r="AE20" s="259"/>
      <c r="AF20" s="507">
        <v>1132533.1027726799</v>
      </c>
      <c r="AG20" s="373"/>
      <c r="AH20" s="41"/>
      <c r="AI20" s="493">
        <v>113239.89259849198</v>
      </c>
      <c r="AJ20" s="121">
        <v>811309.49391077913</v>
      </c>
      <c r="AK20" s="259"/>
      <c r="AL20" s="507">
        <v>924549.38650927111</v>
      </c>
      <c r="AM20" s="41"/>
      <c r="AN20" s="41"/>
      <c r="AO20" s="493">
        <v>100775.78072126128</v>
      </c>
      <c r="AP20" s="121">
        <v>720878.42498338572</v>
      </c>
      <c r="AQ20" s="259"/>
      <c r="AR20" s="507">
        <v>821654.205704647</v>
      </c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</row>
    <row r="21" spans="1:60" x14ac:dyDescent="0.3">
      <c r="A21" s="798"/>
      <c r="B21" s="500" t="s">
        <v>167</v>
      </c>
      <c r="C21" s="526" t="s">
        <v>76</v>
      </c>
      <c r="D21" s="146"/>
      <c r="E21" s="123">
        <v>88320.071683178016</v>
      </c>
      <c r="F21" s="527">
        <v>0</v>
      </c>
      <c r="G21" s="522"/>
      <c r="H21" s="504">
        <v>88320.071683178016</v>
      </c>
      <c r="I21" s="505"/>
      <c r="J21" s="146"/>
      <c r="K21" s="123">
        <v>96909</v>
      </c>
      <c r="L21" s="527">
        <v>0</v>
      </c>
      <c r="M21" s="522"/>
      <c r="N21" s="504">
        <v>96909</v>
      </c>
      <c r="O21" s="505"/>
      <c r="P21" s="146"/>
      <c r="Q21" s="123">
        <v>84270.452347675702</v>
      </c>
      <c r="R21" s="527">
        <v>0</v>
      </c>
      <c r="S21" s="522"/>
      <c r="T21" s="504">
        <v>84270.452347675702</v>
      </c>
      <c r="U21" s="505"/>
      <c r="V21" s="146"/>
      <c r="W21" s="123">
        <v>98239.147258841374</v>
      </c>
      <c r="X21" s="527">
        <v>0</v>
      </c>
      <c r="Y21" s="522"/>
      <c r="Z21" s="504">
        <v>98239.147258841374</v>
      </c>
      <c r="AA21" s="505"/>
      <c r="AB21" s="146"/>
      <c r="AC21" s="123">
        <v>89899.798886528602</v>
      </c>
      <c r="AD21" s="527">
        <v>0</v>
      </c>
      <c r="AE21" s="522"/>
      <c r="AF21" s="507">
        <v>89899.798886528602</v>
      </c>
      <c r="AG21" s="373"/>
      <c r="AH21" s="41"/>
      <c r="AI21" s="123">
        <v>67133.304147491333</v>
      </c>
      <c r="AJ21" s="527">
        <v>0</v>
      </c>
      <c r="AK21" s="522"/>
      <c r="AL21" s="507">
        <v>67133.304147491333</v>
      </c>
      <c r="AM21" s="41"/>
      <c r="AN21" s="41"/>
      <c r="AO21" s="123">
        <v>59492.460875036653</v>
      </c>
      <c r="AP21" s="527">
        <v>0</v>
      </c>
      <c r="AQ21" s="522"/>
      <c r="AR21" s="507">
        <v>59492.460875036653</v>
      </c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</row>
    <row r="22" spans="1:60" ht="15" thickBot="1" x14ac:dyDescent="0.35">
      <c r="A22" s="799"/>
      <c r="B22" s="528" t="s">
        <v>167</v>
      </c>
      <c r="C22" s="529" t="s">
        <v>77</v>
      </c>
      <c r="D22" s="147"/>
      <c r="E22" s="530">
        <v>441.26203914136386</v>
      </c>
      <c r="F22" s="124">
        <v>2368.9045876363639</v>
      </c>
      <c r="G22" s="260"/>
      <c r="H22" s="531">
        <v>2810.1666267777277</v>
      </c>
      <c r="I22" s="532"/>
      <c r="J22" s="147"/>
      <c r="K22" s="530">
        <v>325.65469485071321</v>
      </c>
      <c r="L22" s="124">
        <v>1967.1893074648663</v>
      </c>
      <c r="M22" s="260"/>
      <c r="N22" s="531">
        <v>2292.8440023155795</v>
      </c>
      <c r="O22" s="532"/>
      <c r="P22" s="147"/>
      <c r="Q22" s="530">
        <v>277.15180882570144</v>
      </c>
      <c r="R22" s="124">
        <v>1512.6888844089251</v>
      </c>
      <c r="S22" s="260"/>
      <c r="T22" s="531">
        <v>1789.8406932346265</v>
      </c>
      <c r="U22" s="532"/>
      <c r="V22" s="147"/>
      <c r="W22" s="530">
        <v>301.17170552822313</v>
      </c>
      <c r="X22" s="124">
        <v>1354.6550618407769</v>
      </c>
      <c r="Y22" s="260"/>
      <c r="Z22" s="531">
        <v>1655.826767369</v>
      </c>
      <c r="AA22" s="532"/>
      <c r="AB22" s="147"/>
      <c r="AC22" s="530">
        <v>249.34518539680653</v>
      </c>
      <c r="AD22" s="124">
        <v>1121.5420019320429</v>
      </c>
      <c r="AE22" s="260"/>
      <c r="AF22" s="533">
        <v>1370.8871873288494</v>
      </c>
      <c r="AG22" s="373"/>
      <c r="AH22" s="41"/>
      <c r="AI22" s="530">
        <v>197.49366373656596</v>
      </c>
      <c r="AJ22" s="124">
        <v>888.31648641425397</v>
      </c>
      <c r="AK22" s="260"/>
      <c r="AL22" s="533">
        <v>1085.8101501508199</v>
      </c>
      <c r="AM22" s="41"/>
      <c r="AN22" s="41"/>
      <c r="AO22" s="530">
        <v>136.254783661391</v>
      </c>
      <c r="AP22" s="124">
        <v>612.86710869200942</v>
      </c>
      <c r="AQ22" s="260"/>
      <c r="AR22" s="533">
        <v>749.12189235340043</v>
      </c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</row>
    <row r="23" spans="1:60" ht="15" thickTop="1" x14ac:dyDescent="0.3">
      <c r="A23" s="797" t="s">
        <v>97</v>
      </c>
      <c r="B23" s="534" t="s">
        <v>97</v>
      </c>
      <c r="C23" s="484" t="s">
        <v>55</v>
      </c>
      <c r="D23" s="148"/>
      <c r="E23" s="535"/>
      <c r="F23" s="125">
        <v>6010.3593999999994</v>
      </c>
      <c r="G23" s="486"/>
      <c r="H23" s="487">
        <v>6010.3593999999994</v>
      </c>
      <c r="I23" s="488"/>
      <c r="J23" s="148"/>
      <c r="K23" s="535"/>
      <c r="L23" s="125">
        <v>5484.3739499999992</v>
      </c>
      <c r="M23" s="486"/>
      <c r="N23" s="487">
        <v>5484.3739499999992</v>
      </c>
      <c r="O23" s="488"/>
      <c r="P23" s="148"/>
      <c r="Q23" s="535"/>
      <c r="R23" s="125">
        <v>4535.5209237454546</v>
      </c>
      <c r="S23" s="486"/>
      <c r="T23" s="487">
        <v>4535.5209237454546</v>
      </c>
      <c r="U23" s="488"/>
      <c r="V23" s="148"/>
      <c r="W23" s="535"/>
      <c r="X23" s="125">
        <v>6043.4071000000004</v>
      </c>
      <c r="Y23" s="486"/>
      <c r="Z23" s="487">
        <v>6043.4071000000004</v>
      </c>
      <c r="AA23" s="488"/>
      <c r="AB23" s="148"/>
      <c r="AC23" s="535"/>
      <c r="AD23" s="125">
        <v>4909.0851000000002</v>
      </c>
      <c r="AE23" s="486"/>
      <c r="AF23" s="489">
        <v>4909.0851000000002</v>
      </c>
      <c r="AG23" s="373"/>
      <c r="AH23" s="41"/>
      <c r="AI23" s="535"/>
      <c r="AJ23" s="125">
        <v>2089.5871799999995</v>
      </c>
      <c r="AK23" s="486"/>
      <c r="AL23" s="489">
        <v>2089.5871799999995</v>
      </c>
      <c r="AM23" s="41"/>
      <c r="AN23" s="41"/>
      <c r="AO23" s="535"/>
      <c r="AP23" s="125">
        <v>2198.61967</v>
      </c>
      <c r="AQ23" s="486"/>
      <c r="AR23" s="489">
        <v>2198.61967</v>
      </c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</row>
    <row r="24" spans="1:60" ht="15" thickBot="1" x14ac:dyDescent="0.35">
      <c r="A24" s="799">
        <v>0</v>
      </c>
      <c r="B24" s="536" t="s">
        <v>97</v>
      </c>
      <c r="C24" s="537" t="s">
        <v>78</v>
      </c>
      <c r="D24" s="149"/>
      <c r="E24" s="538"/>
      <c r="F24" s="126">
        <v>2710.7465000000002</v>
      </c>
      <c r="G24" s="539"/>
      <c r="H24" s="540">
        <v>2710.7465000000002</v>
      </c>
      <c r="I24" s="541"/>
      <c r="J24" s="149"/>
      <c r="K24" s="538"/>
      <c r="L24" s="126">
        <v>3042.7367000000004</v>
      </c>
      <c r="M24" s="539"/>
      <c r="N24" s="540">
        <v>3042.7367000000004</v>
      </c>
      <c r="O24" s="541"/>
      <c r="P24" s="149"/>
      <c r="Q24" s="538"/>
      <c r="R24" s="126">
        <v>1183.0127090909093</v>
      </c>
      <c r="S24" s="539"/>
      <c r="T24" s="540">
        <v>1183.0127090909093</v>
      </c>
      <c r="U24" s="541"/>
      <c r="V24" s="149"/>
      <c r="W24" s="538"/>
      <c r="X24" s="126">
        <v>908.62</v>
      </c>
      <c r="Y24" s="539"/>
      <c r="Z24" s="540">
        <v>908.62</v>
      </c>
      <c r="AA24" s="541"/>
      <c r="AB24" s="149"/>
      <c r="AC24" s="538"/>
      <c r="AD24" s="126">
        <v>755.04800151999996</v>
      </c>
      <c r="AE24" s="539"/>
      <c r="AF24" s="542">
        <v>755.04800151999996</v>
      </c>
      <c r="AG24" s="373"/>
      <c r="AH24" s="41"/>
      <c r="AI24" s="538"/>
      <c r="AJ24" s="126">
        <v>587.98500151999997</v>
      </c>
      <c r="AK24" s="539"/>
      <c r="AL24" s="542">
        <v>587.98500151999997</v>
      </c>
      <c r="AM24" s="41"/>
      <c r="AN24" s="41"/>
      <c r="AO24" s="538"/>
      <c r="AP24" s="126">
        <v>461.02509999999995</v>
      </c>
      <c r="AQ24" s="539"/>
      <c r="AR24" s="542">
        <v>461.02509999999995</v>
      </c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</row>
    <row r="25" spans="1:60" ht="15" outlineLevel="1" thickTop="1" x14ac:dyDescent="0.3">
      <c r="A25" s="797" t="s">
        <v>238</v>
      </c>
      <c r="B25" s="543" t="s">
        <v>100</v>
      </c>
      <c r="C25" s="484" t="s">
        <v>79</v>
      </c>
      <c r="D25" s="492"/>
      <c r="E25" s="544">
        <v>86355.080020258873</v>
      </c>
      <c r="F25" s="127">
        <v>99712.538064676774</v>
      </c>
      <c r="G25" s="545"/>
      <c r="H25" s="512">
        <v>186067.61808493565</v>
      </c>
      <c r="I25" s="116"/>
      <c r="J25" s="492"/>
      <c r="K25" s="544">
        <v>99399.702664351993</v>
      </c>
      <c r="L25" s="127">
        <v>113781.88675823013</v>
      </c>
      <c r="M25" s="545"/>
      <c r="N25" s="512">
        <v>213181.58942258212</v>
      </c>
      <c r="O25" s="116"/>
      <c r="P25" s="492"/>
      <c r="Q25" s="544">
        <v>102717.34964452653</v>
      </c>
      <c r="R25" s="127">
        <v>113789.92222604547</v>
      </c>
      <c r="S25" s="545"/>
      <c r="T25" s="512">
        <v>216507.271870572</v>
      </c>
      <c r="U25" s="116"/>
      <c r="V25" s="492"/>
      <c r="W25" s="544">
        <v>100881.95635206249</v>
      </c>
      <c r="X25" s="127">
        <v>115730.95875384888</v>
      </c>
      <c r="Y25" s="545"/>
      <c r="Z25" s="512">
        <v>216612.91510591138</v>
      </c>
      <c r="AA25" s="116"/>
      <c r="AB25" s="492"/>
      <c r="AC25" s="544">
        <v>90300.43992178289</v>
      </c>
      <c r="AD25" s="127">
        <v>114666.74382021419</v>
      </c>
      <c r="AE25" s="545"/>
      <c r="AF25" s="514">
        <v>204967.18374199708</v>
      </c>
      <c r="AG25" s="373"/>
      <c r="AH25" s="41"/>
      <c r="AI25" s="544">
        <v>91838.676914593831</v>
      </c>
      <c r="AJ25" s="127">
        <v>122353.32538848194</v>
      </c>
      <c r="AK25" s="545"/>
      <c r="AL25" s="514">
        <v>214192.00230307577</v>
      </c>
      <c r="AM25" s="41"/>
      <c r="AN25" s="41"/>
      <c r="AO25" s="544">
        <v>93366.307465943901</v>
      </c>
      <c r="AP25" s="127">
        <v>125043.15120857499</v>
      </c>
      <c r="AQ25" s="545"/>
      <c r="AR25" s="514">
        <v>218409.45867451889</v>
      </c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</row>
    <row r="26" spans="1:60" outlineLevel="1" x14ac:dyDescent="0.3">
      <c r="A26" s="798">
        <v>0</v>
      </c>
      <c r="B26" s="543" t="s">
        <v>100</v>
      </c>
      <c r="C26" s="491" t="s">
        <v>80</v>
      </c>
      <c r="D26" s="492"/>
      <c r="E26" s="546">
        <v>16.559637919959609</v>
      </c>
      <c r="F26" s="128">
        <v>19.531096345790974</v>
      </c>
      <c r="G26" s="497"/>
      <c r="H26" s="498">
        <v>36.090734265750584</v>
      </c>
      <c r="I26" s="116"/>
      <c r="J26" s="492"/>
      <c r="K26" s="546">
        <v>321.22045785112476</v>
      </c>
      <c r="L26" s="128">
        <v>388.65137335654578</v>
      </c>
      <c r="M26" s="497"/>
      <c r="N26" s="498">
        <v>709.87183120767054</v>
      </c>
      <c r="O26" s="116"/>
      <c r="P26" s="492"/>
      <c r="Q26" s="546">
        <v>744.72192174591191</v>
      </c>
      <c r="R26" s="128">
        <v>857.95650625576309</v>
      </c>
      <c r="S26" s="497"/>
      <c r="T26" s="498">
        <v>1602.678428001675</v>
      </c>
      <c r="U26" s="116"/>
      <c r="V26" s="492"/>
      <c r="W26" s="546">
        <v>802.92900135361538</v>
      </c>
      <c r="X26" s="128">
        <v>953.60162849343783</v>
      </c>
      <c r="Y26" s="497"/>
      <c r="Z26" s="498">
        <v>1756.5306298470532</v>
      </c>
      <c r="AA26" s="116"/>
      <c r="AB26" s="492"/>
      <c r="AC26" s="546">
        <v>730.66504000552925</v>
      </c>
      <c r="AD26" s="128">
        <v>949.59727544791224</v>
      </c>
      <c r="AE26" s="497"/>
      <c r="AF26" s="520">
        <v>1680.2623154534415</v>
      </c>
      <c r="AG26" s="373"/>
      <c r="AH26" s="41"/>
      <c r="AI26" s="546">
        <v>739.62206466498151</v>
      </c>
      <c r="AJ26" s="128">
        <v>1005.0759374186166</v>
      </c>
      <c r="AK26" s="497"/>
      <c r="AL26" s="520">
        <v>1744.6980020835981</v>
      </c>
      <c r="AM26" s="41"/>
      <c r="AN26" s="41"/>
      <c r="AO26" s="546">
        <v>160.1890511061915</v>
      </c>
      <c r="AP26" s="128">
        <v>219.59995950719937</v>
      </c>
      <c r="AQ26" s="497"/>
      <c r="AR26" s="520">
        <v>379.78901061339087</v>
      </c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</row>
    <row r="27" spans="1:60" ht="15" thickBot="1" x14ac:dyDescent="0.35">
      <c r="A27" s="799">
        <v>0</v>
      </c>
      <c r="B27" s="547" t="s">
        <v>100</v>
      </c>
      <c r="C27" s="548" t="s">
        <v>71</v>
      </c>
      <c r="D27" s="151"/>
      <c r="E27" s="549">
        <v>86371.639658178829</v>
      </c>
      <c r="F27" s="550">
        <v>99732.069161022562</v>
      </c>
      <c r="G27" s="261"/>
      <c r="H27" s="152">
        <v>186103.70881920139</v>
      </c>
      <c r="I27" s="150"/>
      <c r="J27" s="151"/>
      <c r="K27" s="549">
        <v>99720.923122203123</v>
      </c>
      <c r="L27" s="550">
        <v>114170.53813158668</v>
      </c>
      <c r="M27" s="261"/>
      <c r="N27" s="152">
        <v>213891.46125378981</v>
      </c>
      <c r="O27" s="150"/>
      <c r="P27" s="151"/>
      <c r="Q27" s="549">
        <v>103462.07156627244</v>
      </c>
      <c r="R27" s="550">
        <v>114647.87873230124</v>
      </c>
      <c r="S27" s="261"/>
      <c r="T27" s="152">
        <v>218109.95029857368</v>
      </c>
      <c r="U27" s="150"/>
      <c r="V27" s="151"/>
      <c r="W27" s="549">
        <v>101684.8853534161</v>
      </c>
      <c r="X27" s="550">
        <v>116684.56038234233</v>
      </c>
      <c r="Y27" s="261"/>
      <c r="Z27" s="152">
        <v>218369.44573575843</v>
      </c>
      <c r="AA27" s="150"/>
      <c r="AB27" s="151"/>
      <c r="AC27" s="549">
        <v>91031.104961788413</v>
      </c>
      <c r="AD27" s="550">
        <v>115616.34109566211</v>
      </c>
      <c r="AE27" s="261"/>
      <c r="AF27" s="270">
        <v>206647.44605745052</v>
      </c>
      <c r="AG27" s="373"/>
      <c r="AH27" s="41"/>
      <c r="AI27" s="549">
        <v>92578.298979258805</v>
      </c>
      <c r="AJ27" s="550">
        <v>123358.40132590056</v>
      </c>
      <c r="AK27" s="261"/>
      <c r="AL27" s="270">
        <v>215936.70030515938</v>
      </c>
      <c r="AM27" s="41"/>
      <c r="AN27" s="41"/>
      <c r="AO27" s="549">
        <v>93526.496517050095</v>
      </c>
      <c r="AP27" s="550">
        <v>125262.75116808219</v>
      </c>
      <c r="AQ27" s="261"/>
      <c r="AR27" s="270">
        <v>218789.24768513229</v>
      </c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</row>
    <row r="28" spans="1:60" ht="15" outlineLevel="1" thickTop="1" x14ac:dyDescent="0.3">
      <c r="A28" s="797" t="s">
        <v>239</v>
      </c>
      <c r="B28" s="534" t="s">
        <v>240</v>
      </c>
      <c r="C28" s="484" t="s">
        <v>81</v>
      </c>
      <c r="D28" s="148"/>
      <c r="E28" s="485">
        <v>14447.769615790519</v>
      </c>
      <c r="F28" s="125">
        <v>16682.55969916562</v>
      </c>
      <c r="G28" s="486"/>
      <c r="H28" s="487">
        <v>31130.32931495614</v>
      </c>
      <c r="I28" s="488"/>
      <c r="J28" s="148"/>
      <c r="K28" s="485">
        <v>13106.519817871773</v>
      </c>
      <c r="L28" s="125">
        <v>15002.907591658306</v>
      </c>
      <c r="M28" s="486"/>
      <c r="N28" s="487">
        <v>28109.427409530079</v>
      </c>
      <c r="O28" s="488"/>
      <c r="P28" s="148"/>
      <c r="Q28" s="485">
        <v>10291.619121921729</v>
      </c>
      <c r="R28" s="125">
        <v>11401.019823002793</v>
      </c>
      <c r="S28" s="486"/>
      <c r="T28" s="487">
        <v>21692.638944924522</v>
      </c>
      <c r="U28" s="488"/>
      <c r="V28" s="148"/>
      <c r="W28" s="485">
        <v>9848.3325747709496</v>
      </c>
      <c r="X28" s="125">
        <v>11297.92692587589</v>
      </c>
      <c r="Y28" s="486"/>
      <c r="Z28" s="487">
        <v>21146.25950064684</v>
      </c>
      <c r="AA28" s="488"/>
      <c r="AB28" s="148"/>
      <c r="AC28" s="485">
        <v>8440.0886984647041</v>
      </c>
      <c r="AD28" s="125">
        <v>10717.527948313782</v>
      </c>
      <c r="AE28" s="486"/>
      <c r="AF28" s="489">
        <v>19157.616646778486</v>
      </c>
      <c r="AG28" s="373"/>
      <c r="AH28" s="41"/>
      <c r="AI28" s="485">
        <v>9244.4673419366336</v>
      </c>
      <c r="AJ28" s="125">
        <v>12316.067246733488</v>
      </c>
      <c r="AK28" s="486"/>
      <c r="AL28" s="489">
        <v>21560.534588670122</v>
      </c>
      <c r="AM28" s="41"/>
      <c r="AN28" s="41"/>
      <c r="AO28" s="485">
        <v>7750.4357780092123</v>
      </c>
      <c r="AP28" s="125">
        <v>10379.964027981472</v>
      </c>
      <c r="AQ28" s="486"/>
      <c r="AR28" s="489">
        <v>18130.399805990684</v>
      </c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</row>
    <row r="29" spans="1:60" outlineLevel="1" x14ac:dyDescent="0.3">
      <c r="A29" s="798">
        <v>0</v>
      </c>
      <c r="B29" s="543" t="s">
        <v>240</v>
      </c>
      <c r="C29" s="491" t="s">
        <v>82</v>
      </c>
      <c r="D29" s="492"/>
      <c r="E29" s="551">
        <v>943.14875515533458</v>
      </c>
      <c r="F29" s="128">
        <v>1112.3871967725117</v>
      </c>
      <c r="G29" s="497"/>
      <c r="H29" s="498">
        <v>2055.5359519278463</v>
      </c>
      <c r="I29" s="116"/>
      <c r="J29" s="492"/>
      <c r="K29" s="551">
        <v>711.37634163443079</v>
      </c>
      <c r="L29" s="128">
        <v>860.70916528521673</v>
      </c>
      <c r="M29" s="497"/>
      <c r="N29" s="498">
        <v>1572.0855069196475</v>
      </c>
      <c r="O29" s="116"/>
      <c r="P29" s="492"/>
      <c r="Q29" s="551">
        <v>443.37002509881495</v>
      </c>
      <c r="R29" s="128">
        <v>510.78420898437503</v>
      </c>
      <c r="S29" s="497"/>
      <c r="T29" s="498">
        <v>954.15423408318998</v>
      </c>
      <c r="U29" s="116"/>
      <c r="V29" s="492"/>
      <c r="W29" s="551">
        <v>521.15546533796521</v>
      </c>
      <c r="X29" s="128">
        <v>618.95223563567345</v>
      </c>
      <c r="Y29" s="497"/>
      <c r="Z29" s="498">
        <v>1140.1077009736387</v>
      </c>
      <c r="AA29" s="116"/>
      <c r="AB29" s="492"/>
      <c r="AC29" s="551">
        <v>707.7909172810165</v>
      </c>
      <c r="AD29" s="128">
        <v>919.86928323783684</v>
      </c>
      <c r="AE29" s="497"/>
      <c r="AF29" s="520">
        <v>1627.6602005188533</v>
      </c>
      <c r="AG29" s="373"/>
      <c r="AH29" s="41"/>
      <c r="AI29" s="551">
        <v>1033.689783567896</v>
      </c>
      <c r="AJ29" s="128">
        <v>1404.6859576723764</v>
      </c>
      <c r="AK29" s="497"/>
      <c r="AL29" s="520">
        <v>2438.3757412402724</v>
      </c>
      <c r="AM29" s="41"/>
      <c r="AN29" s="41"/>
      <c r="AO29" s="551">
        <v>1287.9267932003052</v>
      </c>
      <c r="AP29" s="128">
        <v>1765.5930270011602</v>
      </c>
      <c r="AQ29" s="497"/>
      <c r="AR29" s="520">
        <v>3053.5198202014653</v>
      </c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</row>
    <row r="30" spans="1:60" outlineLevel="1" x14ac:dyDescent="0.3">
      <c r="A30" s="798">
        <v>0</v>
      </c>
      <c r="B30" s="543" t="s">
        <v>240</v>
      </c>
      <c r="C30" s="491" t="s">
        <v>83</v>
      </c>
      <c r="D30" s="492"/>
      <c r="E30" s="551">
        <v>5450.550452651245</v>
      </c>
      <c r="F30" s="129">
        <v>6820.8441809678643</v>
      </c>
      <c r="G30" s="516"/>
      <c r="H30" s="498">
        <v>12271.394633619109</v>
      </c>
      <c r="I30" s="116"/>
      <c r="J30" s="492"/>
      <c r="K30" s="551">
        <v>4865.8645899852227</v>
      </c>
      <c r="L30" s="129">
        <v>5569.9085502107528</v>
      </c>
      <c r="M30" s="516"/>
      <c r="N30" s="498">
        <v>10435.773140195975</v>
      </c>
      <c r="O30" s="116"/>
      <c r="P30" s="492"/>
      <c r="Q30" s="551">
        <v>3625.357573769144</v>
      </c>
      <c r="R30" s="129">
        <v>4016.1584950199126</v>
      </c>
      <c r="S30" s="516"/>
      <c r="T30" s="498">
        <v>7641.5160687890566</v>
      </c>
      <c r="U30" s="116"/>
      <c r="V30" s="492"/>
      <c r="W30" s="551">
        <v>4070.7340891740942</v>
      </c>
      <c r="X30" s="129">
        <v>4669.9129954220216</v>
      </c>
      <c r="Y30" s="516"/>
      <c r="Z30" s="498">
        <v>8740.6470845961157</v>
      </c>
      <c r="AA30" s="116"/>
      <c r="AB30" s="492"/>
      <c r="AC30" s="551">
        <v>2986.6334890270227</v>
      </c>
      <c r="AD30" s="129">
        <v>3792.5345376808273</v>
      </c>
      <c r="AE30" s="516"/>
      <c r="AF30" s="520">
        <v>6779.16802670785</v>
      </c>
      <c r="AG30" s="117"/>
      <c r="AH30" s="41"/>
      <c r="AI30" s="551">
        <v>2599.3806808276413</v>
      </c>
      <c r="AJ30" s="129">
        <v>3463.0602370894867</v>
      </c>
      <c r="AK30" s="516"/>
      <c r="AL30" s="520">
        <v>6062.440917917128</v>
      </c>
      <c r="AM30" s="41"/>
      <c r="AN30" s="41"/>
      <c r="AO30" s="551">
        <v>2482.3697593870525</v>
      </c>
      <c r="AP30" s="129">
        <v>3324.5754877031109</v>
      </c>
      <c r="AQ30" s="516"/>
      <c r="AR30" s="520">
        <v>5806.9452470901633</v>
      </c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</row>
    <row r="31" spans="1:60" outlineLevel="1" x14ac:dyDescent="0.3">
      <c r="A31" s="798">
        <v>0</v>
      </c>
      <c r="B31" s="543" t="s">
        <v>240</v>
      </c>
      <c r="C31" s="491" t="s">
        <v>84</v>
      </c>
      <c r="D31" s="492"/>
      <c r="E31" s="551">
        <v>3596.5665157474905</v>
      </c>
      <c r="F31" s="129">
        <v>5110.7664976613141</v>
      </c>
      <c r="G31" s="516"/>
      <c r="H31" s="498">
        <v>8707.3330134088046</v>
      </c>
      <c r="I31" s="116"/>
      <c r="J31" s="492"/>
      <c r="K31" s="551">
        <v>2262.2218154765328</v>
      </c>
      <c r="L31" s="129">
        <v>3506.8747850270224</v>
      </c>
      <c r="M31" s="516"/>
      <c r="N31" s="498">
        <v>5769.0966005035552</v>
      </c>
      <c r="O31" s="116"/>
      <c r="P31" s="492"/>
      <c r="Q31" s="551">
        <v>1792.0242535402772</v>
      </c>
      <c r="R31" s="129">
        <v>2486.5929548311474</v>
      </c>
      <c r="S31" s="516"/>
      <c r="T31" s="498">
        <v>4278.6172083714246</v>
      </c>
      <c r="U31" s="116"/>
      <c r="V31" s="492"/>
      <c r="W31" s="551">
        <v>3239.7409702832442</v>
      </c>
      <c r="X31" s="129">
        <v>3896.5598585177518</v>
      </c>
      <c r="Y31" s="516"/>
      <c r="Z31" s="498">
        <v>7136.300828800996</v>
      </c>
      <c r="AA31" s="116"/>
      <c r="AB31" s="492"/>
      <c r="AC31" s="551">
        <v>2771.9834867543359</v>
      </c>
      <c r="AD31" s="129">
        <v>3333.9701173753674</v>
      </c>
      <c r="AE31" s="516"/>
      <c r="AF31" s="520">
        <v>6105.9536041297033</v>
      </c>
      <c r="AG31" s="117"/>
      <c r="AH31" s="41"/>
      <c r="AI31" s="551">
        <v>2517.5518072385971</v>
      </c>
      <c r="AJ31" s="129">
        <v>3027.9554457611725</v>
      </c>
      <c r="AK31" s="516"/>
      <c r="AL31" s="520">
        <v>5545.5072529997697</v>
      </c>
      <c r="AM31" s="41"/>
      <c r="AN31" s="41"/>
      <c r="AO31" s="551">
        <v>2626.9512683877701</v>
      </c>
      <c r="AP31" s="129">
        <v>3159.5343444346909</v>
      </c>
      <c r="AQ31" s="516"/>
      <c r="AR31" s="520">
        <v>5786.485612822461</v>
      </c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</row>
    <row r="32" spans="1:60" outlineLevel="1" x14ac:dyDescent="0.3">
      <c r="A32" s="798">
        <v>0</v>
      </c>
      <c r="B32" s="543" t="s">
        <v>240</v>
      </c>
      <c r="C32" s="491" t="s">
        <v>85</v>
      </c>
      <c r="D32" s="492"/>
      <c r="E32" s="551">
        <v>7026.4130998775108</v>
      </c>
      <c r="F32" s="129">
        <v>8242.5494021974046</v>
      </c>
      <c r="G32" s="516"/>
      <c r="H32" s="498">
        <v>15268.962502074915</v>
      </c>
      <c r="I32" s="116"/>
      <c r="J32" s="492"/>
      <c r="K32" s="551">
        <v>4609.6269132800089</v>
      </c>
      <c r="L32" s="129">
        <v>5476.2406859897301</v>
      </c>
      <c r="M32" s="516"/>
      <c r="N32" s="498">
        <v>10085.867599269739</v>
      </c>
      <c r="O32" s="116"/>
      <c r="P32" s="492"/>
      <c r="Q32" s="551">
        <v>1879.528471380223</v>
      </c>
      <c r="R32" s="129">
        <v>2142.9429877532953</v>
      </c>
      <c r="S32" s="516"/>
      <c r="T32" s="498">
        <v>4022.4714591335182</v>
      </c>
      <c r="U32" s="116"/>
      <c r="V32" s="492"/>
      <c r="W32" s="551">
        <v>2256.1249517876113</v>
      </c>
      <c r="X32" s="129">
        <v>2657.4827913600002</v>
      </c>
      <c r="Y32" s="516"/>
      <c r="Z32" s="498">
        <v>4913.6077431476115</v>
      </c>
      <c r="AA32" s="116"/>
      <c r="AB32" s="492"/>
      <c r="AC32" s="551">
        <v>3036.9389831105559</v>
      </c>
      <c r="AD32" s="129">
        <v>3937.2250332733333</v>
      </c>
      <c r="AE32" s="516"/>
      <c r="AF32" s="520">
        <v>6974.1640163838892</v>
      </c>
      <c r="AG32" s="117"/>
      <c r="AH32" s="41"/>
      <c r="AI32" s="551">
        <v>4353.2801177705569</v>
      </c>
      <c r="AJ32" s="129">
        <v>5911.0590747000006</v>
      </c>
      <c r="AK32" s="516"/>
      <c r="AL32" s="520">
        <v>10264.339192470557</v>
      </c>
      <c r="AM32" s="41"/>
      <c r="AN32" s="41"/>
      <c r="AO32" s="551">
        <v>5293.7747521716719</v>
      </c>
      <c r="AP32" s="129">
        <v>7238.4300411499989</v>
      </c>
      <c r="AQ32" s="516"/>
      <c r="AR32" s="520">
        <v>12532.204793321671</v>
      </c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</row>
    <row r="33" spans="1:60" outlineLevel="1" x14ac:dyDescent="0.3">
      <c r="A33" s="798">
        <v>0</v>
      </c>
      <c r="B33" s="543" t="s">
        <v>240</v>
      </c>
      <c r="C33" s="491" t="s">
        <v>86</v>
      </c>
      <c r="D33" s="492"/>
      <c r="E33" s="551">
        <v>927.93612855511856</v>
      </c>
      <c r="F33" s="129">
        <v>10056.211976058779</v>
      </c>
      <c r="G33" s="516"/>
      <c r="H33" s="498">
        <v>10984.148104613898</v>
      </c>
      <c r="I33" s="116"/>
      <c r="J33" s="492"/>
      <c r="K33" s="551">
        <v>1384.2301797145301</v>
      </c>
      <c r="L33" s="129">
        <v>7830.2517817615626</v>
      </c>
      <c r="M33" s="516"/>
      <c r="N33" s="498">
        <v>9214.4819614760927</v>
      </c>
      <c r="O33" s="116"/>
      <c r="P33" s="492"/>
      <c r="Q33" s="551">
        <v>1371.6463151631524</v>
      </c>
      <c r="R33" s="129">
        <v>7335.0011845401987</v>
      </c>
      <c r="S33" s="516"/>
      <c r="T33" s="498">
        <v>8706.6474997033511</v>
      </c>
      <c r="U33" s="116"/>
      <c r="V33" s="492"/>
      <c r="W33" s="551">
        <v>1463.6828462285193</v>
      </c>
      <c r="X33" s="129">
        <v>7274.5099411102292</v>
      </c>
      <c r="Y33" s="516"/>
      <c r="Z33" s="498">
        <v>8738.1927873387485</v>
      </c>
      <c r="AA33" s="116"/>
      <c r="AB33" s="492"/>
      <c r="AC33" s="551">
        <v>1457.5303220997175</v>
      </c>
      <c r="AD33" s="129">
        <v>7243.9318701481898</v>
      </c>
      <c r="AE33" s="516"/>
      <c r="AF33" s="520">
        <v>8701.4621922479073</v>
      </c>
      <c r="AG33" s="117"/>
      <c r="AH33" s="41"/>
      <c r="AI33" s="551">
        <v>1387.8524419070345</v>
      </c>
      <c r="AJ33" s="129">
        <v>6897.6325106638469</v>
      </c>
      <c r="AK33" s="516"/>
      <c r="AL33" s="520">
        <v>8285.4849525708814</v>
      </c>
      <c r="AM33" s="41"/>
      <c r="AN33" s="41"/>
      <c r="AO33" s="551">
        <v>1308.1525264687034</v>
      </c>
      <c r="AP33" s="129">
        <v>6501.5235935881901</v>
      </c>
      <c r="AQ33" s="516"/>
      <c r="AR33" s="520">
        <v>7809.6761200568935</v>
      </c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</row>
    <row r="34" spans="1:60" outlineLevel="1" x14ac:dyDescent="0.3">
      <c r="A34" s="798">
        <v>0</v>
      </c>
      <c r="B34" s="543" t="s">
        <v>240</v>
      </c>
      <c r="C34" s="491" t="s">
        <v>88</v>
      </c>
      <c r="D34" s="492"/>
      <c r="E34" s="551">
        <v>375.57461459298975</v>
      </c>
      <c r="F34" s="129">
        <v>4070.1701560586835</v>
      </c>
      <c r="G34" s="516"/>
      <c r="H34" s="498">
        <v>4445.7447706516732</v>
      </c>
      <c r="I34" s="116"/>
      <c r="J34" s="492"/>
      <c r="K34" s="551">
        <v>509.64108657203951</v>
      </c>
      <c r="L34" s="129">
        <v>2882.9150560874195</v>
      </c>
      <c r="M34" s="516"/>
      <c r="N34" s="498">
        <v>3392.5561426594591</v>
      </c>
      <c r="O34" s="116"/>
      <c r="P34" s="492"/>
      <c r="Q34" s="551">
        <v>590.53161513554596</v>
      </c>
      <c r="R34" s="129">
        <v>3157.9205576857808</v>
      </c>
      <c r="S34" s="516"/>
      <c r="T34" s="498">
        <v>3748.4521728213267</v>
      </c>
      <c r="U34" s="116"/>
      <c r="V34" s="492"/>
      <c r="W34" s="551">
        <v>710.49381601249115</v>
      </c>
      <c r="X34" s="129">
        <v>3531.1572729009567</v>
      </c>
      <c r="Y34" s="516"/>
      <c r="Z34" s="498">
        <v>4241.6510889134479</v>
      </c>
      <c r="AA34" s="116"/>
      <c r="AB34" s="492"/>
      <c r="AC34" s="551">
        <v>657.8862705139527</v>
      </c>
      <c r="AD34" s="129">
        <v>3269.6975491003932</v>
      </c>
      <c r="AE34" s="516"/>
      <c r="AF34" s="520">
        <v>3927.5838196143459</v>
      </c>
      <c r="AG34" s="117"/>
      <c r="AH34" s="41"/>
      <c r="AI34" s="551">
        <v>639.81725127916116</v>
      </c>
      <c r="AJ34" s="129">
        <v>3179.8944470224451</v>
      </c>
      <c r="AK34" s="516"/>
      <c r="AL34" s="520">
        <v>3819.7116983016062</v>
      </c>
      <c r="AM34" s="41"/>
      <c r="AN34" s="41"/>
      <c r="AO34" s="551">
        <v>616.23511210847801</v>
      </c>
      <c r="AP34" s="129">
        <v>3062.6911155276425</v>
      </c>
      <c r="AQ34" s="516"/>
      <c r="AR34" s="520">
        <v>3678.9262276361205</v>
      </c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</row>
    <row r="35" spans="1:60" outlineLevel="1" x14ac:dyDescent="0.3">
      <c r="A35" s="798">
        <v>0</v>
      </c>
      <c r="B35" s="543" t="s">
        <v>240</v>
      </c>
      <c r="C35" s="491" t="s">
        <v>87</v>
      </c>
      <c r="D35" s="492"/>
      <c r="E35" s="551">
        <v>1760.2083463548588</v>
      </c>
      <c r="F35" s="129">
        <v>19075.696816045325</v>
      </c>
      <c r="G35" s="516"/>
      <c r="H35" s="498">
        <v>20835.905162400184</v>
      </c>
      <c r="I35" s="116"/>
      <c r="J35" s="492"/>
      <c r="K35" s="551">
        <v>3658.2950045312791</v>
      </c>
      <c r="L35" s="129">
        <v>20694.080650190695</v>
      </c>
      <c r="M35" s="516"/>
      <c r="N35" s="498">
        <v>24352.375654721975</v>
      </c>
      <c r="O35" s="116"/>
      <c r="P35" s="492"/>
      <c r="Q35" s="551">
        <v>2350.9055102755556</v>
      </c>
      <c r="R35" s="129">
        <v>12571.677196947221</v>
      </c>
      <c r="S35" s="516"/>
      <c r="T35" s="498">
        <v>14922.582707222777</v>
      </c>
      <c r="U35" s="116"/>
      <c r="V35" s="492"/>
      <c r="W35" s="551">
        <v>2730.502677394501</v>
      </c>
      <c r="X35" s="129">
        <v>13570.609864094302</v>
      </c>
      <c r="Y35" s="516"/>
      <c r="Z35" s="498">
        <v>16301.112541488803</v>
      </c>
      <c r="AA35" s="116"/>
      <c r="AB35" s="492"/>
      <c r="AC35" s="551">
        <v>2966.9574516875782</v>
      </c>
      <c r="AD35" s="129">
        <v>14745.791093176917</v>
      </c>
      <c r="AE35" s="516"/>
      <c r="AF35" s="520">
        <v>17712.748544864495</v>
      </c>
      <c r="AG35" s="117"/>
      <c r="AH35" s="41"/>
      <c r="AI35" s="551">
        <v>3141.631079644656</v>
      </c>
      <c r="AJ35" s="129">
        <v>15613.919763467551</v>
      </c>
      <c r="AK35" s="516"/>
      <c r="AL35" s="520">
        <v>18755.550843112207</v>
      </c>
      <c r="AM35" s="41"/>
      <c r="AN35" s="41"/>
      <c r="AO35" s="551">
        <v>3685.5535569966924</v>
      </c>
      <c r="AP35" s="129">
        <v>18317.216778176778</v>
      </c>
      <c r="AQ35" s="516"/>
      <c r="AR35" s="520">
        <v>22002.770335173471</v>
      </c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</row>
    <row r="36" spans="1:60" outlineLevel="1" x14ac:dyDescent="0.3">
      <c r="A36" s="798">
        <v>0</v>
      </c>
      <c r="B36" s="543" t="s">
        <v>240</v>
      </c>
      <c r="C36" s="491" t="s">
        <v>0</v>
      </c>
      <c r="D36" s="492"/>
      <c r="E36" s="551">
        <v>103.06510064662167</v>
      </c>
      <c r="F36" s="129">
        <v>119.00727518236395</v>
      </c>
      <c r="G36" s="516"/>
      <c r="H36" s="498">
        <v>222.07237582898563</v>
      </c>
      <c r="I36" s="116"/>
      <c r="J36" s="492"/>
      <c r="K36" s="551">
        <v>83.992615655136646</v>
      </c>
      <c r="L36" s="129">
        <v>96.145541956713529</v>
      </c>
      <c r="M36" s="516"/>
      <c r="N36" s="498">
        <v>180.13815761185018</v>
      </c>
      <c r="O36" s="116"/>
      <c r="P36" s="492"/>
      <c r="Q36" s="551">
        <v>108.84281288245022</v>
      </c>
      <c r="R36" s="129">
        <v>120.57568906927109</v>
      </c>
      <c r="S36" s="516"/>
      <c r="T36" s="498">
        <v>229.41850195172131</v>
      </c>
      <c r="U36" s="116"/>
      <c r="V36" s="492"/>
      <c r="W36" s="551">
        <v>135.01597837021481</v>
      </c>
      <c r="X36" s="129">
        <v>154.88923082878361</v>
      </c>
      <c r="Y36" s="516"/>
      <c r="Z36" s="498">
        <v>289.90520919899842</v>
      </c>
      <c r="AA36" s="116"/>
      <c r="AB36" s="492"/>
      <c r="AC36" s="551">
        <v>105.7416244193027</v>
      </c>
      <c r="AD36" s="129">
        <v>134.27451481879882</v>
      </c>
      <c r="AE36" s="516"/>
      <c r="AF36" s="520">
        <v>240.01613923810152</v>
      </c>
      <c r="AG36" s="117"/>
      <c r="AH36" s="41"/>
      <c r="AI36" s="551">
        <v>69.123516964247784</v>
      </c>
      <c r="AJ36" s="129">
        <v>92.090744850211422</v>
      </c>
      <c r="AK36" s="516"/>
      <c r="AL36" s="520">
        <v>161.21426181445921</v>
      </c>
      <c r="AM36" s="41"/>
      <c r="AN36" s="41"/>
      <c r="AO36" s="551">
        <v>69.594664091709078</v>
      </c>
      <c r="AP36" s="129">
        <v>93.20638613135479</v>
      </c>
      <c r="AQ36" s="516"/>
      <c r="AR36" s="520">
        <v>162.80105022306387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</row>
    <row r="37" spans="1:60" outlineLevel="1" x14ac:dyDescent="0.3">
      <c r="A37" s="798">
        <v>0</v>
      </c>
      <c r="B37" s="543" t="s">
        <v>240</v>
      </c>
      <c r="C37" s="491" t="s">
        <v>89</v>
      </c>
      <c r="D37" s="492"/>
      <c r="E37" s="551">
        <v>15851.360043038296</v>
      </c>
      <c r="F37" s="132">
        <v>27166</v>
      </c>
      <c r="G37" s="519"/>
      <c r="H37" s="552">
        <v>43017.360043038294</v>
      </c>
      <c r="I37" s="513"/>
      <c r="J37" s="492"/>
      <c r="K37" s="551">
        <v>13185.790484774865</v>
      </c>
      <c r="L37" s="132">
        <v>26422.7374971434</v>
      </c>
      <c r="M37" s="519"/>
      <c r="N37" s="735">
        <v>39608.527981918262</v>
      </c>
      <c r="O37" s="743"/>
      <c r="P37" s="492"/>
      <c r="Q37" s="551">
        <v>14578.301813792426</v>
      </c>
      <c r="R37" s="132">
        <v>27342.945897215246</v>
      </c>
      <c r="S37" s="519"/>
      <c r="T37" s="552">
        <v>41921.247711007672</v>
      </c>
      <c r="U37" s="116"/>
      <c r="V37" s="492"/>
      <c r="W37" s="551">
        <v>24281.364461656583</v>
      </c>
      <c r="X37" s="132">
        <v>35500.915803114382</v>
      </c>
      <c r="Y37" s="519"/>
      <c r="Z37" s="552">
        <v>59782.280264770961</v>
      </c>
      <c r="AA37" s="116"/>
      <c r="AB37" s="492"/>
      <c r="AC37" s="551">
        <v>20129.539020208911</v>
      </c>
      <c r="AD37" s="132">
        <v>34668.174760253947</v>
      </c>
      <c r="AE37" s="519"/>
      <c r="AF37" s="553">
        <v>54797.713780462858</v>
      </c>
      <c r="AG37" s="117"/>
      <c r="AH37" s="41"/>
      <c r="AI37" s="551">
        <v>17446.48416834194</v>
      </c>
      <c r="AJ37" s="132">
        <v>34633.56071447939</v>
      </c>
      <c r="AK37" s="519"/>
      <c r="AL37" s="553">
        <v>52080.044882821327</v>
      </c>
      <c r="AM37" s="41"/>
      <c r="AN37" s="41"/>
      <c r="AO37" s="551">
        <v>16722.25776852098</v>
      </c>
      <c r="AP37" s="132">
        <v>32809.180304535206</v>
      </c>
      <c r="AQ37" s="519"/>
      <c r="AR37" s="553">
        <v>49531.438073056182</v>
      </c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</row>
    <row r="38" spans="1:60" ht="15" thickBot="1" x14ac:dyDescent="0.35">
      <c r="A38" s="799">
        <v>0</v>
      </c>
      <c r="B38" s="554" t="s">
        <v>240</v>
      </c>
      <c r="C38" s="555" t="s">
        <v>72</v>
      </c>
      <c r="D38" s="158"/>
      <c r="E38" s="556">
        <v>50482.592672409985</v>
      </c>
      <c r="F38" s="556">
        <v>98456.193200109861</v>
      </c>
      <c r="G38" s="262"/>
      <c r="H38" s="153">
        <v>148938.78587251983</v>
      </c>
      <c r="I38" s="159"/>
      <c r="J38" s="158"/>
      <c r="K38" s="556">
        <v>44377.558849495821</v>
      </c>
      <c r="L38" s="556">
        <v>88342.771305310816</v>
      </c>
      <c r="M38" s="262"/>
      <c r="N38" s="736">
        <v>132720.33015480664</v>
      </c>
      <c r="O38" s="744"/>
      <c r="P38" s="158"/>
      <c r="Q38" s="556">
        <v>37032.12751295932</v>
      </c>
      <c r="R38" s="556">
        <v>71085.618995049241</v>
      </c>
      <c r="S38" s="262"/>
      <c r="T38" s="153">
        <v>108117.74650800857</v>
      </c>
      <c r="U38" s="303"/>
      <c r="V38" s="304"/>
      <c r="W38" s="556">
        <v>49257.147831016176</v>
      </c>
      <c r="X38" s="556">
        <v>83172.916918859992</v>
      </c>
      <c r="Y38" s="262"/>
      <c r="Z38" s="153">
        <v>132430.06474987615</v>
      </c>
      <c r="AA38" s="159"/>
      <c r="AB38" s="160"/>
      <c r="AC38" s="556">
        <v>43261.090263567101</v>
      </c>
      <c r="AD38" s="556">
        <v>82762.996707379381</v>
      </c>
      <c r="AE38" s="262"/>
      <c r="AF38" s="271">
        <v>126024.08697094648</v>
      </c>
      <c r="AG38" s="117"/>
      <c r="AH38" s="41"/>
      <c r="AI38" s="556">
        <v>42433.278189478362</v>
      </c>
      <c r="AJ38" s="556">
        <v>86539.926142439974</v>
      </c>
      <c r="AK38" s="262"/>
      <c r="AL38" s="271">
        <v>128973.20433191833</v>
      </c>
      <c r="AM38" s="41"/>
      <c r="AN38" s="41"/>
      <c r="AO38" s="556">
        <v>41843.251979342574</v>
      </c>
      <c r="AP38" s="556">
        <v>86651.9151062296</v>
      </c>
      <c r="AQ38" s="262"/>
      <c r="AR38" s="271">
        <v>128495.16708557217</v>
      </c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</row>
    <row r="39" spans="1:60" ht="15.6" thickTop="1" thickBot="1" x14ac:dyDescent="0.35">
      <c r="A39" s="557" t="s">
        <v>241</v>
      </c>
      <c r="B39" s="558" t="s">
        <v>241</v>
      </c>
      <c r="C39" s="559" t="s">
        <v>90</v>
      </c>
      <c r="D39" s="161"/>
      <c r="E39" s="560">
        <v>2278.6289209035367</v>
      </c>
      <c r="F39" s="130"/>
      <c r="G39" s="263"/>
      <c r="H39" s="561">
        <v>2278.6289209035367</v>
      </c>
      <c r="I39" s="562"/>
      <c r="J39" s="161"/>
      <c r="K39" s="560">
        <v>2945.6481807954674</v>
      </c>
      <c r="L39" s="130"/>
      <c r="M39" s="263"/>
      <c r="N39" s="737">
        <v>2945.6481807954674</v>
      </c>
      <c r="O39" s="745"/>
      <c r="P39" s="161"/>
      <c r="Q39" s="560">
        <v>1296.362802936515</v>
      </c>
      <c r="R39" s="130"/>
      <c r="S39" s="263"/>
      <c r="T39" s="561">
        <v>1296.362802936515</v>
      </c>
      <c r="U39" s="562"/>
      <c r="V39" s="161"/>
      <c r="W39" s="560">
        <v>1050.3406875521314</v>
      </c>
      <c r="X39" s="130"/>
      <c r="Y39" s="263"/>
      <c r="Z39" s="561">
        <v>1050.3406875521314</v>
      </c>
      <c r="AA39" s="562"/>
      <c r="AB39" s="161"/>
      <c r="AC39" s="560">
        <v>855.73278312247703</v>
      </c>
      <c r="AD39" s="130"/>
      <c r="AE39" s="263"/>
      <c r="AF39" s="563">
        <v>855.73278312247703</v>
      </c>
      <c r="AG39" s="117"/>
      <c r="AH39" s="41"/>
      <c r="AI39" s="560">
        <v>970.19492317324568</v>
      </c>
      <c r="AJ39" s="130"/>
      <c r="AK39" s="263"/>
      <c r="AL39" s="563">
        <v>970.19492317324568</v>
      </c>
      <c r="AM39" s="41"/>
      <c r="AN39" s="41"/>
      <c r="AO39" s="560">
        <v>1002.0458610389506</v>
      </c>
      <c r="AP39" s="130"/>
      <c r="AQ39" s="263"/>
      <c r="AR39" s="563">
        <v>1002.0458610389506</v>
      </c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</row>
    <row r="40" spans="1:60" ht="30" thickTop="1" thickBot="1" x14ac:dyDescent="0.35">
      <c r="A40" s="564" t="s">
        <v>47</v>
      </c>
      <c r="B40" s="565" t="s">
        <v>99</v>
      </c>
      <c r="C40" s="566" t="s">
        <v>242</v>
      </c>
      <c r="D40" s="168"/>
      <c r="E40" s="567">
        <v>2636212.9583241348</v>
      </c>
      <c r="F40" s="568">
        <v>0</v>
      </c>
      <c r="G40" s="569">
        <v>0</v>
      </c>
      <c r="H40" s="154">
        <v>2636212.9583241348</v>
      </c>
      <c r="I40" s="570"/>
      <c r="J40" s="302"/>
      <c r="K40" s="567">
        <v>2149605.4022655576</v>
      </c>
      <c r="L40" s="568">
        <v>0</v>
      </c>
      <c r="M40" s="569">
        <v>0</v>
      </c>
      <c r="N40" s="738">
        <v>2149605.4022655576</v>
      </c>
      <c r="O40" s="541"/>
      <c r="P40" s="302"/>
      <c r="Q40" s="567">
        <v>2218923.3852980593</v>
      </c>
      <c r="R40" s="568">
        <v>0</v>
      </c>
      <c r="S40" s="569">
        <v>0</v>
      </c>
      <c r="T40" s="154">
        <v>2218923.3852980593</v>
      </c>
      <c r="U40" s="570"/>
      <c r="V40" s="162"/>
      <c r="W40" s="567">
        <v>2733574.7554699271</v>
      </c>
      <c r="X40" s="568">
        <v>0</v>
      </c>
      <c r="Y40" s="569">
        <v>0</v>
      </c>
      <c r="Z40" s="154">
        <v>2733574.7554699271</v>
      </c>
      <c r="AA40" s="570"/>
      <c r="AB40" s="162"/>
      <c r="AC40" s="567">
        <v>2580301.8989651632</v>
      </c>
      <c r="AD40" s="568">
        <v>0</v>
      </c>
      <c r="AE40" s="569">
        <v>0</v>
      </c>
      <c r="AF40" s="272">
        <v>2580301.8989651632</v>
      </c>
      <c r="AG40" s="117"/>
      <c r="AH40" s="41"/>
      <c r="AI40" s="567">
        <v>2558377.4262868357</v>
      </c>
      <c r="AJ40" s="568">
        <v>0</v>
      </c>
      <c r="AK40" s="569">
        <v>0</v>
      </c>
      <c r="AL40" s="272">
        <v>2558377.4262868357</v>
      </c>
      <c r="AM40" s="41"/>
      <c r="AN40" s="41"/>
      <c r="AO40" s="567">
        <v>2592099.3296072795</v>
      </c>
      <c r="AP40" s="568">
        <v>0</v>
      </c>
      <c r="AQ40" s="569">
        <v>0</v>
      </c>
      <c r="AR40" s="272">
        <v>2592099.3296072795</v>
      </c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</row>
    <row r="41" spans="1:60" ht="15" thickTop="1" x14ac:dyDescent="0.3">
      <c r="A41" s="800" t="s">
        <v>48</v>
      </c>
      <c r="B41" s="118"/>
      <c r="C41" s="571" t="s">
        <v>243</v>
      </c>
      <c r="D41" s="38"/>
      <c r="E41" s="535"/>
      <c r="F41" s="572"/>
      <c r="G41" s="264">
        <v>1230053.4887913277</v>
      </c>
      <c r="H41" s="573">
        <v>1230053.4887913277</v>
      </c>
      <c r="I41" s="574"/>
      <c r="J41" s="137"/>
      <c r="K41" s="535"/>
      <c r="L41" s="572"/>
      <c r="M41" s="264">
        <v>1091379.7732736471</v>
      </c>
      <c r="N41" s="739">
        <v>1091379.7732736471</v>
      </c>
      <c r="O41" s="488"/>
      <c r="P41" s="137"/>
      <c r="Q41" s="535"/>
      <c r="R41" s="572"/>
      <c r="S41" s="264">
        <v>1597372.6541944582</v>
      </c>
      <c r="T41" s="573">
        <v>1597372.6541944582</v>
      </c>
      <c r="U41" s="574"/>
      <c r="V41" s="137"/>
      <c r="W41" s="535"/>
      <c r="X41" s="572"/>
      <c r="Y41" s="264">
        <v>1467148.6484105806</v>
      </c>
      <c r="Z41" s="573">
        <v>1467148.6484105806</v>
      </c>
      <c r="AA41" s="488"/>
      <c r="AB41" s="137"/>
      <c r="AC41" s="535"/>
      <c r="AD41" s="572"/>
      <c r="AE41" s="264">
        <v>1250761.5370083591</v>
      </c>
      <c r="AF41" s="575">
        <v>1250761.5370083591</v>
      </c>
      <c r="AG41" s="117"/>
      <c r="AH41" s="41"/>
      <c r="AI41" s="535"/>
      <c r="AJ41" s="572"/>
      <c r="AK41" s="264">
        <v>1045959.3866287478</v>
      </c>
      <c r="AL41" s="575">
        <v>1045959.3866287478</v>
      </c>
      <c r="AM41" s="41"/>
      <c r="AN41" s="41"/>
      <c r="AO41" s="535"/>
      <c r="AP41" s="572"/>
      <c r="AQ41" s="264">
        <v>993474.16034126061</v>
      </c>
      <c r="AR41" s="575">
        <v>993474.16034126061</v>
      </c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</row>
    <row r="42" spans="1:60" ht="15" thickBot="1" x14ac:dyDescent="0.35">
      <c r="A42" s="801">
        <v>0</v>
      </c>
      <c r="B42" s="440"/>
      <c r="C42" s="734" t="s">
        <v>91</v>
      </c>
      <c r="D42" s="38"/>
      <c r="E42" s="521"/>
      <c r="F42" s="576"/>
      <c r="G42" s="265">
        <v>5578.9366454306282</v>
      </c>
      <c r="H42" s="552">
        <v>5578.9366454306282</v>
      </c>
      <c r="I42" s="513"/>
      <c r="J42" s="38"/>
      <c r="K42" s="521"/>
      <c r="L42" s="576"/>
      <c r="M42" s="265">
        <v>1020.871580721238</v>
      </c>
      <c r="N42" s="735">
        <v>1020.871580721238</v>
      </c>
      <c r="O42" s="743"/>
      <c r="P42" s="38"/>
      <c r="Q42" s="521"/>
      <c r="R42" s="576"/>
      <c r="S42" s="265">
        <v>2308.8437336593051</v>
      </c>
      <c r="T42" s="552">
        <v>2308.8437336593051</v>
      </c>
      <c r="U42" s="513"/>
      <c r="V42" s="38"/>
      <c r="W42" s="521"/>
      <c r="X42" s="576"/>
      <c r="Y42" s="265">
        <v>1043.2656724413243</v>
      </c>
      <c r="Z42" s="552">
        <v>1043.2656724413243</v>
      </c>
      <c r="AA42" s="116"/>
      <c r="AB42" s="38"/>
      <c r="AC42" s="521"/>
      <c r="AD42" s="576"/>
      <c r="AE42" s="265">
        <v>1382.8010444356557</v>
      </c>
      <c r="AF42" s="553">
        <v>1382.8010444356557</v>
      </c>
      <c r="AG42" s="117"/>
      <c r="AH42" s="41"/>
      <c r="AI42" s="521"/>
      <c r="AJ42" s="576"/>
      <c r="AK42" s="265">
        <v>1601.5361403712582</v>
      </c>
      <c r="AL42" s="553">
        <v>1601.5361403712582</v>
      </c>
      <c r="AM42" s="41"/>
      <c r="AN42" s="41"/>
      <c r="AO42" s="521"/>
      <c r="AP42" s="576"/>
      <c r="AQ42" s="265">
        <v>1517.6794564701152</v>
      </c>
      <c r="AR42" s="553">
        <v>1517.6794564701152</v>
      </c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</row>
    <row r="43" spans="1:60" ht="16.8" thickTop="1" thickBot="1" x14ac:dyDescent="0.4">
      <c r="A43" s="577" t="s">
        <v>93</v>
      </c>
      <c r="B43" s="578"/>
      <c r="C43" s="579"/>
      <c r="D43" s="163"/>
      <c r="E43" s="580">
        <v>2982492.3483964619</v>
      </c>
      <c r="F43" s="131">
        <v>329642.56364658586</v>
      </c>
      <c r="G43" s="266">
        <v>1235632.4254367582</v>
      </c>
      <c r="H43" s="237">
        <v>4547767.3374798056</v>
      </c>
      <c r="I43" s="574"/>
      <c r="J43" s="163"/>
      <c r="K43" s="580">
        <v>2491558.1676082639</v>
      </c>
      <c r="L43" s="131">
        <v>316361.58144957147</v>
      </c>
      <c r="M43" s="266">
        <v>1092400.6448543684</v>
      </c>
      <c r="N43" s="740">
        <v>3900320.3939122036</v>
      </c>
      <c r="O43" s="488"/>
      <c r="P43" s="163"/>
      <c r="Q43" s="580">
        <v>2557938.5231220736</v>
      </c>
      <c r="R43" s="131">
        <v>284516.66450985067</v>
      </c>
      <c r="S43" s="266">
        <v>1599681.4979281174</v>
      </c>
      <c r="T43" s="237">
        <v>4442136.685560042</v>
      </c>
      <c r="U43" s="574"/>
      <c r="V43" s="163"/>
      <c r="W43" s="580">
        <v>3154399.4507365054</v>
      </c>
      <c r="X43" s="131">
        <v>478299.801535181</v>
      </c>
      <c r="Y43" s="266">
        <v>1468191.9140830219</v>
      </c>
      <c r="Z43" s="237">
        <v>5100891.1663547084</v>
      </c>
      <c r="AA43" s="488"/>
      <c r="AB43" s="163"/>
      <c r="AC43" s="580">
        <v>2945401.9814339401</v>
      </c>
      <c r="AD43" s="131">
        <v>449895.26121401158</v>
      </c>
      <c r="AE43" s="266">
        <v>1252144.3380527948</v>
      </c>
      <c r="AF43" s="237">
        <v>4647441.5807007458</v>
      </c>
      <c r="AG43" s="117"/>
      <c r="AH43" s="41"/>
      <c r="AI43" s="580">
        <v>2880887.8196002748</v>
      </c>
      <c r="AJ43" s="131">
        <v>373012.03763007652</v>
      </c>
      <c r="AK43" s="266">
        <v>1047560.922769119</v>
      </c>
      <c r="AL43" s="237">
        <v>4301460.7799994703</v>
      </c>
      <c r="AM43" s="41"/>
      <c r="AN43" s="41"/>
      <c r="AO43" s="580">
        <v>2894527.1697839904</v>
      </c>
      <c r="AP43" s="131">
        <v>318793.8717636182</v>
      </c>
      <c r="AQ43" s="266">
        <v>994991.83979773067</v>
      </c>
      <c r="AR43" s="237">
        <v>4208312.8813453391</v>
      </c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</row>
    <row r="44" spans="1:60" ht="15.6" thickTop="1" thickBot="1" x14ac:dyDescent="0.35">
      <c r="A44" s="138"/>
      <c r="B44" s="139"/>
      <c r="C44" s="144" t="s">
        <v>244</v>
      </c>
      <c r="D44" s="145"/>
      <c r="E44" s="165">
        <v>0.65581462882163233</v>
      </c>
      <c r="F44" s="119">
        <v>7.2484482864785441E-2</v>
      </c>
      <c r="G44" s="267">
        <v>0.2717008883135823</v>
      </c>
      <c r="H44" s="581"/>
      <c r="I44" s="513"/>
      <c r="J44" s="582"/>
      <c r="K44" s="165">
        <v>0.63880858903212168</v>
      </c>
      <c r="L44" s="119">
        <v>8.1111690707092399E-2</v>
      </c>
      <c r="M44" s="267">
        <v>0.28007972026078592</v>
      </c>
      <c r="N44" s="741"/>
      <c r="O44" s="743"/>
      <c r="P44" s="582"/>
      <c r="Q44" s="165">
        <v>0.57583516766539611</v>
      </c>
      <c r="R44" s="119">
        <v>6.404950694892457E-2</v>
      </c>
      <c r="S44" s="267">
        <v>0.36011532538567925</v>
      </c>
      <c r="T44" s="581"/>
      <c r="U44" s="513"/>
      <c r="V44" s="582"/>
      <c r="W44" s="165">
        <v>0.61840163764771316</v>
      </c>
      <c r="X44" s="119">
        <v>9.3767889950295155E-2</v>
      </c>
      <c r="Y44" s="267">
        <v>0.28783047240199167</v>
      </c>
      <c r="Z44" s="581"/>
      <c r="AA44" s="116"/>
      <c r="AB44" s="582"/>
      <c r="AC44" s="165">
        <v>0.63376847891218235</v>
      </c>
      <c r="AD44" s="119">
        <v>9.6804930928507962E-2</v>
      </c>
      <c r="AE44" s="267">
        <v>0.26942659015930981</v>
      </c>
      <c r="AF44" s="583"/>
      <c r="AG44" s="117"/>
      <c r="AH44" s="41"/>
      <c r="AI44" s="165">
        <v>0.66974638778425166</v>
      </c>
      <c r="AJ44" s="119">
        <v>8.6717526140066878E-2</v>
      </c>
      <c r="AK44" s="267">
        <v>0.24353608607568147</v>
      </c>
      <c r="AL44" s="583"/>
      <c r="AM44" s="41"/>
      <c r="AN44" s="41"/>
      <c r="AO44" s="165">
        <v>0.68781177906587831</v>
      </c>
      <c r="AP44" s="119">
        <v>7.5753367383107742E-2</v>
      </c>
      <c r="AQ44" s="267">
        <v>0.23643485355101393</v>
      </c>
      <c r="AR44" s="583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</row>
    <row r="45" spans="1:60" ht="15.6" thickTop="1" thickBot="1" x14ac:dyDescent="0.35">
      <c r="A45" s="41"/>
      <c r="B45" s="41"/>
      <c r="C45" s="267" t="s">
        <v>245</v>
      </c>
      <c r="D45" s="169"/>
      <c r="E45" s="165">
        <v>2.6533923806533192E-2</v>
      </c>
      <c r="F45" s="119">
        <v>-0.29403396086655381</v>
      </c>
      <c r="G45" s="268">
        <v>-1.2411650893121601E-2</v>
      </c>
      <c r="H45" s="155">
        <v>-1.6380015796937743E-2</v>
      </c>
      <c r="I45" s="584"/>
      <c r="J45" s="164"/>
      <c r="K45" s="165">
        <v>-0.16460534460453821</v>
      </c>
      <c r="L45" s="119">
        <v>-4.0289039285755279E-2</v>
      </c>
      <c r="M45" s="268">
        <v>-0.11591779046407086</v>
      </c>
      <c r="N45" s="742">
        <v>-0.1423658897920648</v>
      </c>
      <c r="O45" s="585"/>
      <c r="P45" s="164"/>
      <c r="Q45" s="165">
        <v>2.6642105481137775E-2</v>
      </c>
      <c r="R45" s="119">
        <v>-0.100659874039721</v>
      </c>
      <c r="S45" s="268">
        <v>0.46437253169268888</v>
      </c>
      <c r="T45" s="155">
        <v>0.13891584201480725</v>
      </c>
      <c r="U45" s="584"/>
      <c r="V45" s="164"/>
      <c r="W45" s="165">
        <v>0.23318032166247127</v>
      </c>
      <c r="X45" s="119">
        <v>0.68109591176027962</v>
      </c>
      <c r="Y45" s="268">
        <v>-8.2197352420090339E-2</v>
      </c>
      <c r="Z45" s="155">
        <v>0.14829676064135203</v>
      </c>
      <c r="AA45" s="585"/>
      <c r="AB45" s="164"/>
      <c r="AC45" s="165">
        <v>-6.6255866628992577E-2</v>
      </c>
      <c r="AD45" s="119">
        <v>-5.9386477330746174E-2</v>
      </c>
      <c r="AE45" s="268">
        <v>-0.1471521358739824</v>
      </c>
      <c r="AF45" s="273">
        <v>-8.8896149881593139E-2</v>
      </c>
      <c r="AG45" s="117"/>
      <c r="AH45" s="41"/>
      <c r="AI45" s="165">
        <v>-2.1903347061054547E-2</v>
      </c>
      <c r="AJ45" s="119">
        <v>-0.17089138342215685</v>
      </c>
      <c r="AK45" s="268">
        <v>-0.16338644760541163</v>
      </c>
      <c r="AL45" s="273">
        <v>-7.4445432974997852E-2</v>
      </c>
      <c r="AM45" s="41"/>
      <c r="AN45" s="41"/>
      <c r="AO45" s="165">
        <v>4.7344259956668662E-3</v>
      </c>
      <c r="AP45" s="119">
        <v>-0.14535232216882921</v>
      </c>
      <c r="AQ45" s="268">
        <v>-5.0182363458563743E-2</v>
      </c>
      <c r="AR45" s="273">
        <v>-2.1654945475091066E-2</v>
      </c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</row>
    <row r="46" spans="1:60" ht="15" thickTop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>
        <v>133788.08746318103</v>
      </c>
      <c r="AP46" s="41">
        <v>0</v>
      </c>
      <c r="AQ46" s="41">
        <v>0</v>
      </c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</row>
    <row r="47" spans="1:60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>
        <v>225475.47575192689</v>
      </c>
      <c r="AP47" s="41">
        <v>0</v>
      </c>
      <c r="AQ47" s="41">
        <v>0</v>
      </c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</row>
    <row r="48" spans="1:60" ht="15.75" customHeight="1" x14ac:dyDescent="0.3">
      <c r="A48" s="250" t="s">
        <v>138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>
        <v>97385.606086656495</v>
      </c>
      <c r="AP48" s="41">
        <v>0</v>
      </c>
      <c r="AQ48" s="41">
        <v>0</v>
      </c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</row>
    <row r="49" spans="1:60" ht="19.8" x14ac:dyDescent="0.3">
      <c r="A49" s="40" t="s">
        <v>105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>
        <v>117469.41534886115</v>
      </c>
      <c r="AP49" s="41">
        <v>0</v>
      </c>
      <c r="AQ49" s="41">
        <v>0</v>
      </c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</row>
    <row r="50" spans="1:60" ht="19.8" x14ac:dyDescent="0.3">
      <c r="A50" s="174" t="s">
        <v>207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>
        <v>50228.742308273089</v>
      </c>
      <c r="AP50" s="41">
        <v>0</v>
      </c>
      <c r="AQ50" s="41">
        <v>0</v>
      </c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</row>
    <row r="51" spans="1:60" ht="19.8" x14ac:dyDescent="0.3">
      <c r="A51" s="586" t="s">
        <v>161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>
        <v>55810.383541022617</v>
      </c>
      <c r="AP51" s="41">
        <v>0</v>
      </c>
      <c r="AQ51" s="41">
        <v>0</v>
      </c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</row>
    <row r="52" spans="1:60" x14ac:dyDescent="0.3">
      <c r="A52" s="58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>
        <v>38260.408718681509</v>
      </c>
      <c r="AP52" s="41">
        <v>0</v>
      </c>
      <c r="AQ52" s="41">
        <v>0</v>
      </c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</row>
    <row r="53" spans="1:60" x14ac:dyDescent="0.3">
      <c r="A53" s="250" t="s">
        <v>136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>
        <v>51782.486625330464</v>
      </c>
      <c r="AP53" s="41">
        <v>0</v>
      </c>
      <c r="AQ53" s="41">
        <v>0</v>
      </c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</row>
    <row r="54" spans="1:60" x14ac:dyDescent="0.3">
      <c r="A54" s="180" t="s">
        <v>131</v>
      </c>
      <c r="B54" s="249" t="s">
        <v>111</v>
      </c>
      <c r="C54" s="180" t="s">
        <v>160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>
        <v>25966.69465799892</v>
      </c>
      <c r="AP54" s="41">
        <v>0</v>
      </c>
      <c r="AQ54" s="41">
        <v>0</v>
      </c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</row>
    <row r="55" spans="1:60" x14ac:dyDescent="0.3">
      <c r="A55" s="180" t="s">
        <v>132</v>
      </c>
      <c r="B55" s="249" t="s">
        <v>111</v>
      </c>
      <c r="C55" s="180" t="s">
        <v>135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>
        <v>48394.119538102801</v>
      </c>
      <c r="AP55" s="41">
        <v>0</v>
      </c>
      <c r="AQ55" s="41">
        <v>0</v>
      </c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</row>
    <row r="56" spans="1:60" x14ac:dyDescent="0.3">
      <c r="A56" s="180" t="s">
        <v>133</v>
      </c>
      <c r="B56" s="249" t="s">
        <v>111</v>
      </c>
      <c r="C56" s="180" t="s">
        <v>134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>
        <v>26593.725407507187</v>
      </c>
      <c r="AP56" s="41">
        <v>0</v>
      </c>
      <c r="AQ56" s="41">
        <v>0</v>
      </c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</row>
    <row r="57" spans="1:60" x14ac:dyDescent="0.3">
      <c r="A57" s="41"/>
      <c r="B57" s="249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>
        <v>24103.88770944811</v>
      </c>
      <c r="AP57" s="41">
        <v>0</v>
      </c>
      <c r="AQ57" s="41">
        <v>0</v>
      </c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</row>
    <row r="58" spans="1:60" ht="15.6" x14ac:dyDescent="0.3">
      <c r="A58" s="251" t="s">
        <v>137</v>
      </c>
      <c r="B58" s="41"/>
      <c r="C58" s="38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>
        <v>33627.695502571623</v>
      </c>
      <c r="AP58" s="41">
        <v>0</v>
      </c>
      <c r="AQ58" s="41">
        <v>0</v>
      </c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x14ac:dyDescent="0.3">
      <c r="A59" s="588"/>
      <c r="B59" s="179" t="s">
        <v>111</v>
      </c>
      <c r="C59" s="39" t="s">
        <v>96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>
        <v>11966.482028972894</v>
      </c>
      <c r="AP59" s="41">
        <v>0</v>
      </c>
      <c r="AQ59" s="41">
        <v>0</v>
      </c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</row>
    <row r="60" spans="1:60" x14ac:dyDescent="0.3">
      <c r="A60" s="247" t="s">
        <v>101</v>
      </c>
      <c r="B60" s="179" t="s">
        <v>111</v>
      </c>
      <c r="C60" s="589" t="s">
        <v>102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>
        <v>9177.1239295712476</v>
      </c>
      <c r="AP60" s="41">
        <v>0</v>
      </c>
      <c r="AQ60" s="41">
        <v>0</v>
      </c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</row>
    <row r="61" spans="1:60" ht="15.6" x14ac:dyDescent="0.3">
      <c r="A61" s="247" t="s">
        <v>140</v>
      </c>
      <c r="B61" s="179" t="s">
        <v>111</v>
      </c>
      <c r="C61" s="589" t="s">
        <v>141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>
        <v>19790.284064882177</v>
      </c>
      <c r="AP61" s="41">
        <v>0</v>
      </c>
      <c r="AQ61" s="41">
        <v>0</v>
      </c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</row>
    <row r="62" spans="1:60" x14ac:dyDescent="0.3">
      <c r="A62" s="247" t="s">
        <v>48</v>
      </c>
      <c r="B62" s="179" t="s">
        <v>111</v>
      </c>
      <c r="C62" s="39" t="s">
        <v>49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>
        <v>16514.946092420912</v>
      </c>
      <c r="AP62" s="41">
        <v>0</v>
      </c>
      <c r="AQ62" s="41">
        <v>0</v>
      </c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</row>
    <row r="63" spans="1:60" x14ac:dyDescent="0.3">
      <c r="A63" s="247" t="s">
        <v>97</v>
      </c>
      <c r="B63" s="179" t="s">
        <v>111</v>
      </c>
      <c r="C63" s="39" t="s">
        <v>98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>
        <v>17222.725282653064</v>
      </c>
      <c r="AP63" s="41">
        <v>0</v>
      </c>
      <c r="AQ63" s="41">
        <v>0</v>
      </c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</row>
    <row r="64" spans="1:60" x14ac:dyDescent="0.3">
      <c r="A64" s="247" t="s">
        <v>99</v>
      </c>
      <c r="B64" s="179" t="s">
        <v>111</v>
      </c>
      <c r="C64" s="39" t="s">
        <v>107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>
        <v>6023.0708665104967</v>
      </c>
      <c r="AP64" s="41">
        <v>0</v>
      </c>
      <c r="AQ64" s="41">
        <v>0</v>
      </c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</row>
    <row r="65" spans="1:60" x14ac:dyDescent="0.3">
      <c r="A65" s="170" t="s">
        <v>64</v>
      </c>
      <c r="B65" s="179" t="s">
        <v>111</v>
      </c>
      <c r="C65" s="180" t="s">
        <v>65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>
        <v>4283.3307845156187</v>
      </c>
      <c r="AP65" s="41">
        <v>0</v>
      </c>
      <c r="AQ65" s="41">
        <v>0</v>
      </c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60" ht="15.6" x14ac:dyDescent="0.3">
      <c r="A66" s="247" t="s">
        <v>100</v>
      </c>
      <c r="B66" s="179" t="s">
        <v>111</v>
      </c>
      <c r="C66" s="39" t="s">
        <v>106</v>
      </c>
      <c r="D66" s="39"/>
      <c r="E66" s="39"/>
      <c r="F66" s="39"/>
      <c r="G66" s="39"/>
      <c r="H66" s="39"/>
      <c r="I66" s="41"/>
      <c r="J66" s="171"/>
      <c r="K66" s="39"/>
      <c r="L66" s="39"/>
      <c r="M66" s="39"/>
      <c r="N66" s="39"/>
      <c r="O66" s="41"/>
      <c r="P66" s="171"/>
      <c r="Q66" s="171"/>
      <c r="R66" s="171"/>
      <c r="S66" s="171"/>
      <c r="T66" s="171"/>
      <c r="U66" s="41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41"/>
      <c r="AH66" s="41"/>
      <c r="AI66" s="236"/>
      <c r="AJ66" s="236"/>
      <c r="AK66" s="236"/>
      <c r="AL66" s="236"/>
      <c r="AM66" s="41"/>
      <c r="AN66" s="41"/>
      <c r="AO66" s="41">
        <v>5812.8812686329584</v>
      </c>
      <c r="AP66" s="41">
        <v>0</v>
      </c>
      <c r="AQ66" s="41">
        <v>0</v>
      </c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60" x14ac:dyDescent="0.3">
      <c r="A67" s="170" t="s">
        <v>127</v>
      </c>
      <c r="B67" s="179" t="s">
        <v>111</v>
      </c>
      <c r="C67" s="248" t="s">
        <v>128</v>
      </c>
      <c r="D67" s="39"/>
      <c r="E67" s="39"/>
      <c r="F67" s="39"/>
      <c r="G67" s="39"/>
      <c r="H67" s="39"/>
      <c r="I67" s="41"/>
      <c r="J67" s="171"/>
      <c r="K67" s="39"/>
      <c r="L67" s="39"/>
      <c r="M67" s="39"/>
      <c r="N67" s="39"/>
      <c r="O67" s="4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41"/>
      <c r="AF67" s="41"/>
      <c r="AG67" s="41"/>
      <c r="AH67" s="41"/>
      <c r="AI67" s="171"/>
      <c r="AJ67" s="171"/>
      <c r="AK67" s="41"/>
      <c r="AL67" s="41"/>
      <c r="AM67" s="41"/>
      <c r="AN67" s="41"/>
      <c r="AO67" s="41">
        <v>9874.5857435778253</v>
      </c>
      <c r="AP67" s="41">
        <v>0</v>
      </c>
      <c r="AQ67" s="41">
        <v>0</v>
      </c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60" x14ac:dyDescent="0.3">
      <c r="A68" s="170" t="s">
        <v>66</v>
      </c>
      <c r="B68" s="179" t="s">
        <v>111</v>
      </c>
      <c r="C68" s="180" t="s">
        <v>67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>
        <v>1581.9577209643774</v>
      </c>
      <c r="AP68" s="41">
        <v>0</v>
      </c>
      <c r="AQ68" s="41">
        <v>0</v>
      </c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60" ht="15.6" x14ac:dyDescent="0.3">
      <c r="A69" s="170" t="s">
        <v>62</v>
      </c>
      <c r="B69" s="179" t="s">
        <v>111</v>
      </c>
      <c r="C69" s="39" t="s">
        <v>92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236" t="s">
        <v>40</v>
      </c>
      <c r="O69" s="236"/>
      <c r="P69" s="236"/>
      <c r="Q69" s="236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236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>
        <v>1249.4113397701499</v>
      </c>
      <c r="AP69" s="41">
        <v>0</v>
      </c>
      <c r="AQ69" s="41">
        <v>0</v>
      </c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60" x14ac:dyDescent="0.3">
      <c r="A70" s="170" t="s">
        <v>61</v>
      </c>
      <c r="B70" s="179" t="s">
        <v>111</v>
      </c>
      <c r="C70" s="39" t="s">
        <v>103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>
        <v>882.0464283800784</v>
      </c>
      <c r="AP70" s="41">
        <v>0</v>
      </c>
      <c r="AQ70" s="41">
        <v>0</v>
      </c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60" x14ac:dyDescent="0.3">
      <c r="A71" s="170" t="s">
        <v>63</v>
      </c>
      <c r="B71" s="179" t="s">
        <v>111</v>
      </c>
      <c r="C71" s="180" t="s">
        <v>104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>
        <v>15585.394042989825</v>
      </c>
      <c r="AP71" s="41">
        <v>0</v>
      </c>
      <c r="AQ71" s="41">
        <v>0</v>
      </c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</row>
    <row r="72" spans="1:60" ht="6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>
        <v>13.90825188898464</v>
      </c>
      <c r="AP72" s="41">
        <v>0</v>
      </c>
      <c r="AQ72" s="41">
        <v>0</v>
      </c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</row>
    <row r="73" spans="1:60" ht="6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>
        <v>0</v>
      </c>
      <c r="AP73" s="41">
        <v>0</v>
      </c>
      <c r="AQ73" s="41">
        <v>0</v>
      </c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</row>
    <row r="74" spans="1:60" ht="15.75" customHeight="1" x14ac:dyDescent="0.3">
      <c r="A74" s="25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>
        <v>0</v>
      </c>
      <c r="AP74" s="41">
        <v>0</v>
      </c>
      <c r="AQ74" s="41">
        <v>0</v>
      </c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</row>
    <row r="75" spans="1:60" x14ac:dyDescent="0.3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>
        <v>2218923.3852980593</v>
      </c>
      <c r="AP75" s="41">
        <v>0</v>
      </c>
      <c r="AQ75" s="41">
        <v>0</v>
      </c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</row>
    <row r="76" spans="1:60" x14ac:dyDescent="0.3">
      <c r="A76" s="174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>
        <v>0</v>
      </c>
      <c r="AP76" s="41">
        <v>0</v>
      </c>
      <c r="AQ76" s="41">
        <v>1597372.6541944582</v>
      </c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</row>
    <row r="77" spans="1:60" ht="19.8" x14ac:dyDescent="0.35">
      <c r="A77" s="23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>
        <v>0</v>
      </c>
      <c r="AP77" s="41">
        <v>0</v>
      </c>
      <c r="AQ77" s="41">
        <v>2308.8437336593051</v>
      </c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</row>
    <row r="78" spans="1:60" x14ac:dyDescent="0.3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>
        <v>2557938.5231220736</v>
      </c>
      <c r="AP78" s="41">
        <v>284516.66450985067</v>
      </c>
      <c r="AQ78" s="41">
        <v>1599681.4979281174</v>
      </c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</row>
    <row r="79" spans="1:60" x14ac:dyDescent="0.3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>
        <v>0.57583516766539611</v>
      </c>
      <c r="AP79" s="41">
        <v>6.404950694892457E-2</v>
      </c>
      <c r="AQ79" s="41">
        <v>0.36011532538567925</v>
      </c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</row>
    <row r="80" spans="1:60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>
        <v>2.6642105481137775E-2</v>
      </c>
      <c r="AP80" s="41">
        <v>-0.100659874039721</v>
      </c>
      <c r="AQ80" s="41">
        <v>0.46437253169268888</v>
      </c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</row>
    <row r="81" spans="1:60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</row>
    <row r="82" spans="1:60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</row>
    <row r="83" spans="1:60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</row>
    <row r="84" spans="1:60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</row>
    <row r="85" spans="1:60" x14ac:dyDescent="0.3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</row>
    <row r="86" spans="1:60" x14ac:dyDescent="0.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</row>
    <row r="87" spans="1:60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</row>
    <row r="88" spans="1:60" x14ac:dyDescent="0.3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</row>
    <row r="89" spans="1:60" x14ac:dyDescent="0.3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</row>
    <row r="90" spans="1:60" x14ac:dyDescent="0.3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</row>
    <row r="91" spans="1:60" x14ac:dyDescent="0.3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</row>
    <row r="92" spans="1:60" x14ac:dyDescent="0.3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</row>
    <row r="93" spans="1:60" x14ac:dyDescent="0.3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</row>
    <row r="94" spans="1:60" x14ac:dyDescent="0.3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</row>
    <row r="95" spans="1:60" x14ac:dyDescent="0.3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</row>
    <row r="96" spans="1:60" x14ac:dyDescent="0.3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</row>
    <row r="97" spans="1:60" x14ac:dyDescent="0.3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</row>
    <row r="98" spans="1:60" x14ac:dyDescent="0.3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</row>
    <row r="99" spans="1:60" x14ac:dyDescent="0.3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</row>
    <row r="100" spans="1:60" x14ac:dyDescent="0.3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</row>
    <row r="101" spans="1:60" x14ac:dyDescent="0.3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</row>
    <row r="102" spans="1:60" x14ac:dyDescent="0.3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</row>
    <row r="103" spans="1:60" x14ac:dyDescent="0.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</row>
    <row r="104" spans="1:60" x14ac:dyDescent="0.3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</row>
    <row r="105" spans="1:60" x14ac:dyDescent="0.3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</row>
    <row r="106" spans="1:60" x14ac:dyDescent="0.3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</row>
    <row r="107" spans="1:60" x14ac:dyDescent="0.3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</row>
    <row r="108" spans="1:60" x14ac:dyDescent="0.3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</row>
    <row r="109" spans="1:60" x14ac:dyDescent="0.3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</row>
    <row r="110" spans="1:60" x14ac:dyDescent="0.3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</row>
    <row r="111" spans="1:60" x14ac:dyDescent="0.3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</row>
    <row r="112" spans="1:60" x14ac:dyDescent="0.3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</row>
    <row r="113" spans="1:60" x14ac:dyDescent="0.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</row>
    <row r="114" spans="1:60" x14ac:dyDescent="0.3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</row>
    <row r="115" spans="1:60" x14ac:dyDescent="0.3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</row>
    <row r="116" spans="1:60" x14ac:dyDescent="0.3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</row>
    <row r="117" spans="1:60" x14ac:dyDescent="0.3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</row>
    <row r="118" spans="1:60" x14ac:dyDescent="0.3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</row>
    <row r="119" spans="1:60" x14ac:dyDescent="0.3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</row>
    <row r="120" spans="1:60" x14ac:dyDescent="0.3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</row>
    <row r="121" spans="1:60" x14ac:dyDescent="0.3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</row>
    <row r="122" spans="1:60" x14ac:dyDescent="0.3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</row>
    <row r="123" spans="1:60" x14ac:dyDescent="0.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</row>
    <row r="124" spans="1:60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</row>
    <row r="125" spans="1:60" x14ac:dyDescent="0.3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</row>
    <row r="126" spans="1:60" x14ac:dyDescent="0.3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</row>
    <row r="127" spans="1:60" x14ac:dyDescent="0.3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</row>
    <row r="128" spans="1:60" x14ac:dyDescent="0.3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</row>
    <row r="129" spans="1:60" x14ac:dyDescent="0.3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</row>
    <row r="130" spans="1:60" x14ac:dyDescent="0.3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</row>
    <row r="131" spans="1:60" x14ac:dyDescent="0.3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</row>
    <row r="132" spans="1:60" x14ac:dyDescent="0.3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</row>
    <row r="133" spans="1:60" x14ac:dyDescent="0.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</row>
    <row r="134" spans="1:60" x14ac:dyDescent="0.3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</row>
    <row r="135" spans="1:60" x14ac:dyDescent="0.3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</row>
    <row r="136" spans="1:60" x14ac:dyDescent="0.3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</row>
    <row r="137" spans="1:60" x14ac:dyDescent="0.3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</row>
    <row r="138" spans="1:60" x14ac:dyDescent="0.3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</row>
    <row r="139" spans="1:60" x14ac:dyDescent="0.3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</row>
    <row r="140" spans="1:60" x14ac:dyDescent="0.3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</row>
    <row r="141" spans="1:60" x14ac:dyDescent="0.3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</row>
    <row r="142" spans="1:60" x14ac:dyDescent="0.3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</row>
    <row r="143" spans="1:60" x14ac:dyDescent="0.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</row>
    <row r="144" spans="1:60" x14ac:dyDescent="0.3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</row>
    <row r="145" spans="1:60" x14ac:dyDescent="0.3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</row>
    <row r="146" spans="1:60" x14ac:dyDescent="0.3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</row>
    <row r="147" spans="1:60" x14ac:dyDescent="0.3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</row>
    <row r="148" spans="1:60" x14ac:dyDescent="0.3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</row>
    <row r="149" spans="1:60" x14ac:dyDescent="0.3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</row>
    <row r="150" spans="1:60" x14ac:dyDescent="0.3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</row>
    <row r="151" spans="1:60" x14ac:dyDescent="0.3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</row>
    <row r="152" spans="1:60" x14ac:dyDescent="0.3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</row>
    <row r="153" spans="1:60" x14ac:dyDescent="0.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</row>
    <row r="154" spans="1:60" x14ac:dyDescent="0.3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</row>
    <row r="155" spans="1:60" x14ac:dyDescent="0.3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</row>
    <row r="156" spans="1:60" x14ac:dyDescent="0.3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</row>
    <row r="157" spans="1:60" x14ac:dyDescent="0.3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</row>
    <row r="158" spans="1:60" x14ac:dyDescent="0.3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</row>
    <row r="159" spans="1:60" x14ac:dyDescent="0.3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</row>
    <row r="160" spans="1:60" x14ac:dyDescent="0.3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</row>
  </sheetData>
  <sortState xmlns:xlrd2="http://schemas.microsoft.com/office/spreadsheetml/2017/richdata2" ref="A68:C79">
    <sortCondition ref="A68"/>
  </sortState>
  <mergeCells count="13">
    <mergeCell ref="AO4:AP4"/>
    <mergeCell ref="AI4:AJ4"/>
    <mergeCell ref="A2:C2"/>
    <mergeCell ref="A28:A38"/>
    <mergeCell ref="A41:A42"/>
    <mergeCell ref="AC4:AD4"/>
    <mergeCell ref="A11:A22"/>
    <mergeCell ref="A23:A24"/>
    <mergeCell ref="A25:A27"/>
    <mergeCell ref="W4:X4"/>
    <mergeCell ref="Q4:R4"/>
    <mergeCell ref="K4:L4"/>
    <mergeCell ref="E4:F4"/>
  </mergeCells>
  <conditionalFormatting sqref="AF43">
    <cfRule type="expression" dxfId="8" priority="7">
      <formula>#REF!&lt;&gt;""</formula>
    </cfRule>
  </conditionalFormatting>
  <conditionalFormatting sqref="Z43">
    <cfRule type="expression" dxfId="7" priority="6">
      <formula>#REF!&lt;&gt;""</formula>
    </cfRule>
  </conditionalFormatting>
  <conditionalFormatting sqref="T43">
    <cfRule type="expression" dxfId="6" priority="5">
      <formula>#REF!&lt;&gt;""</formula>
    </cfRule>
  </conditionalFormatting>
  <conditionalFormatting sqref="N43">
    <cfRule type="expression" dxfId="5" priority="4">
      <formula>#REF!&lt;&gt;""</formula>
    </cfRule>
  </conditionalFormatting>
  <conditionalFormatting sqref="H43">
    <cfRule type="expression" dxfId="4" priority="3">
      <formula>#REF!&lt;&gt;""</formula>
    </cfRule>
  </conditionalFormatting>
  <conditionalFormatting sqref="AL43">
    <cfRule type="expression" dxfId="3" priority="2">
      <formula>#REF!&lt;&gt;""</formula>
    </cfRule>
  </conditionalFormatting>
  <conditionalFormatting sqref="AR43">
    <cfRule type="expression" dxfId="2" priority="1">
      <formula>#REF!&lt;&gt;""</formula>
    </cfRule>
  </conditionalFormatting>
  <hyperlinks>
    <hyperlink ref="AC66" r:id="rId1" display="Our reporting methodology" xr:uid="{A48B687C-948E-4791-B192-EC9EE0B45F59}"/>
    <hyperlink ref="C67" r:id="rId2" xr:uid="{E6657302-7035-4A0D-B123-F94C55716785}"/>
    <hyperlink ref="N69" r:id="rId3" xr:uid="{55449FB9-5D37-43E6-83D5-FE1F77704FDD}"/>
    <hyperlink ref="AI66" r:id="rId4" display="Our reporting methodology" xr:uid="{45621F31-A8DD-4AF0-8184-91F2DE02C363}"/>
  </hyperlinks>
  <pageMargins left="0.7" right="0.7" top="0.75" bottom="0.75" header="0.3" footer="0.3"/>
  <pageSetup paperSize="9" orientation="portrait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AH45"/>
  <sheetViews>
    <sheetView zoomScale="90" zoomScaleNormal="90" workbookViewId="0">
      <pane ySplit="5" topLeftCell="A6" activePane="bottomLeft" state="frozen"/>
      <selection pane="bottomLeft" activeCell="A2" sqref="A2"/>
    </sheetView>
  </sheetViews>
  <sheetFormatPr defaultRowHeight="14.4" x14ac:dyDescent="0.3"/>
  <cols>
    <col min="1" max="1" width="62.6640625" customWidth="1"/>
    <col min="2" max="2" width="9.109375" hidden="1" customWidth="1"/>
    <col min="3" max="3" width="10.109375" customWidth="1"/>
    <col min="6" max="7" width="8.109375" customWidth="1"/>
  </cols>
  <sheetData>
    <row r="1" spans="1:34" ht="19.5" customHeight="1" x14ac:dyDescent="0.3">
      <c r="A1" s="22" t="s">
        <v>175</v>
      </c>
      <c r="B1" s="45"/>
      <c r="C1" s="45"/>
      <c r="D1" s="45"/>
      <c r="E1" s="45"/>
      <c r="F1" s="45"/>
      <c r="G1" s="46"/>
      <c r="H1" s="41"/>
      <c r="I1" s="41"/>
      <c r="J1" s="5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ht="18" x14ac:dyDescent="0.3">
      <c r="A2" s="9" t="s">
        <v>333</v>
      </c>
      <c r="B2" s="10"/>
      <c r="C2" s="10"/>
      <c r="D2" s="10"/>
      <c r="E2" s="10"/>
      <c r="F2" s="10"/>
      <c r="G2" s="11"/>
      <c r="H2" s="41"/>
      <c r="I2" s="41"/>
      <c r="J2" s="5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18" x14ac:dyDescent="0.3">
      <c r="A3" s="9"/>
      <c r="B3" s="183">
        <v>2015</v>
      </c>
      <c r="C3" s="183">
        <v>2016</v>
      </c>
      <c r="D3" s="27" t="s">
        <v>115</v>
      </c>
      <c r="E3" s="27">
        <v>2018</v>
      </c>
      <c r="F3" s="27">
        <v>2019</v>
      </c>
      <c r="G3" s="28">
        <v>2020</v>
      </c>
      <c r="H3" s="41"/>
      <c r="I3" s="41"/>
      <c r="J3" s="5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4.5" customHeight="1" thickBot="1" x14ac:dyDescent="0.35">
      <c r="A4" s="12"/>
      <c r="B4" s="13"/>
      <c r="C4" s="13"/>
      <c r="D4" s="13"/>
      <c r="E4" s="13"/>
      <c r="F4" s="13"/>
      <c r="G4" s="184"/>
      <c r="H4" s="41"/>
      <c r="I4" s="41"/>
      <c r="J4" s="5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18" x14ac:dyDescent="0.3">
      <c r="A5" s="35" t="s">
        <v>58</v>
      </c>
      <c r="B5" s="36"/>
      <c r="C5" s="36"/>
      <c r="D5" s="36"/>
      <c r="E5" s="36"/>
      <c r="F5" s="36"/>
      <c r="G5" s="33"/>
      <c r="H5" s="41"/>
      <c r="I5" s="41"/>
      <c r="J5" s="5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ht="15.6" x14ac:dyDescent="0.3">
      <c r="A6" s="12"/>
      <c r="B6" s="10"/>
      <c r="C6" s="10"/>
      <c r="D6" s="10"/>
      <c r="E6" s="10"/>
      <c r="F6" s="10"/>
      <c r="G6" s="11"/>
      <c r="H6" s="41"/>
      <c r="I6" s="41"/>
      <c r="J6" s="5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ht="34.5" customHeight="1" x14ac:dyDescent="0.3">
      <c r="A7" s="32" t="s">
        <v>22</v>
      </c>
      <c r="B7" s="14">
        <v>879.63059641848008</v>
      </c>
      <c r="C7" s="429">
        <v>663.21174550775606</v>
      </c>
      <c r="D7" s="429">
        <v>1135.959873791845</v>
      </c>
      <c r="E7" s="429">
        <v>1008.4276359010358</v>
      </c>
      <c r="F7" s="429">
        <v>967.52712226049823</v>
      </c>
      <c r="G7" s="430">
        <v>985.7350189862467</v>
      </c>
      <c r="H7" s="41"/>
      <c r="I7" s="41"/>
      <c r="J7" s="5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</row>
    <row r="8" spans="1:34" ht="23.25" customHeight="1" x14ac:dyDescent="0.3">
      <c r="A8" s="32" t="s">
        <v>23</v>
      </c>
      <c r="B8" s="14">
        <v>514.0325022112545</v>
      </c>
      <c r="C8" s="429">
        <v>430.58321514537278</v>
      </c>
      <c r="D8" s="429">
        <v>440.89537893892407</v>
      </c>
      <c r="E8" s="429">
        <v>390.70802129766577</v>
      </c>
      <c r="F8" s="429">
        <v>262.98027386823378</v>
      </c>
      <c r="G8" s="430">
        <v>198.93364391785897</v>
      </c>
      <c r="H8" s="41"/>
      <c r="I8" s="41"/>
      <c r="J8" s="5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4" ht="33" customHeight="1" x14ac:dyDescent="0.3">
      <c r="A9" s="32" t="s">
        <v>24</v>
      </c>
      <c r="B9" s="30">
        <v>1460.3805072032269</v>
      </c>
      <c r="C9" s="405">
        <v>1526.0130790255068</v>
      </c>
      <c r="D9" s="405">
        <v>1651.0635108249253</v>
      </c>
      <c r="E9" s="405">
        <v>1619.2680620362116</v>
      </c>
      <c r="F9" s="405">
        <v>1724.6758978975101</v>
      </c>
      <c r="G9" s="431">
        <v>1785.4387571398229</v>
      </c>
      <c r="H9" s="41"/>
      <c r="I9" s="41"/>
      <c r="J9" s="5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ht="16.2" thickBot="1" x14ac:dyDescent="0.35">
      <c r="A10" s="15" t="s">
        <v>26</v>
      </c>
      <c r="B10" s="16">
        <f t="shared" ref="B10:G10" si="0">SUM(B7:B9)</f>
        <v>2854.0436058329615</v>
      </c>
      <c r="C10" s="432">
        <f t="shared" si="0"/>
        <v>2619.8080396786354</v>
      </c>
      <c r="D10" s="432">
        <f t="shared" si="0"/>
        <v>3227.9187635556946</v>
      </c>
      <c r="E10" s="432">
        <f t="shared" si="0"/>
        <v>3018.4037192349133</v>
      </c>
      <c r="F10" s="432">
        <f t="shared" si="0"/>
        <v>2955.183294026242</v>
      </c>
      <c r="G10" s="283">
        <f t="shared" si="0"/>
        <v>2970.1074200439289</v>
      </c>
      <c r="H10" s="117"/>
      <c r="I10" s="41"/>
      <c r="J10" s="5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</row>
    <row r="11" spans="1:34" ht="8.25" customHeight="1" x14ac:dyDescent="0.3">
      <c r="A11" s="41"/>
      <c r="B11" s="41"/>
      <c r="C11" s="41"/>
      <c r="D11" s="41"/>
      <c r="E11" s="41"/>
      <c r="F11" s="41"/>
      <c r="G11" s="41"/>
      <c r="H11" s="115"/>
      <c r="I11" s="41"/>
      <c r="J11" s="5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</row>
    <row r="12" spans="1:34" ht="15.6" x14ac:dyDescent="0.3">
      <c r="A12" s="180" t="s">
        <v>59</v>
      </c>
      <c r="B12" s="116"/>
      <c r="C12" s="116"/>
      <c r="D12" s="116"/>
      <c r="E12" s="116"/>
      <c r="F12" s="41"/>
      <c r="G12" s="41"/>
      <c r="H12" s="41"/>
      <c r="I12" s="41"/>
      <c r="J12" s="5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</row>
    <row r="13" spans="1:34" ht="6" customHeight="1" x14ac:dyDescent="0.3">
      <c r="A13" s="41"/>
      <c r="B13" s="116"/>
      <c r="C13" s="116"/>
      <c r="D13" s="116"/>
      <c r="E13" s="116"/>
      <c r="F13" s="41"/>
      <c r="G13" s="41"/>
      <c r="H13" s="41"/>
      <c r="I13" s="41"/>
      <c r="J13" s="5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 ht="16.2" x14ac:dyDescent="0.3">
      <c r="A14" s="39" t="s">
        <v>194</v>
      </c>
      <c r="B14" s="116"/>
      <c r="C14" s="116"/>
      <c r="D14" s="116"/>
      <c r="E14" s="116"/>
      <c r="F14" s="41"/>
      <c r="G14" s="41"/>
      <c r="H14" s="41"/>
      <c r="I14" s="41"/>
      <c r="J14" s="5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</row>
    <row r="15" spans="1:34" ht="16.2" x14ac:dyDescent="0.3">
      <c r="A15" s="178" t="s">
        <v>116</v>
      </c>
      <c r="B15" s="116"/>
      <c r="C15" s="116"/>
      <c r="D15" s="116"/>
      <c r="E15" s="116"/>
      <c r="F15" s="41"/>
      <c r="G15" s="41"/>
      <c r="H15" s="41"/>
      <c r="I15" s="41"/>
      <c r="J15" s="5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</row>
    <row r="16" spans="1:34" ht="15.6" x14ac:dyDescent="0.3">
      <c r="A16" s="41"/>
      <c r="B16" s="116"/>
      <c r="C16" s="116"/>
      <c r="D16" s="116"/>
      <c r="E16" s="116"/>
      <c r="F16" s="41"/>
      <c r="G16" s="41"/>
      <c r="H16" s="41"/>
      <c r="I16" s="41"/>
      <c r="J16" s="5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</row>
    <row r="17" spans="1:34" ht="15.6" x14ac:dyDescent="0.3">
      <c r="A17" s="41"/>
      <c r="B17" s="41"/>
      <c r="C17" s="41"/>
      <c r="D17" s="41"/>
      <c r="E17" s="41"/>
      <c r="F17" s="41"/>
      <c r="G17" s="41"/>
      <c r="H17" s="41"/>
      <c r="I17" s="41"/>
      <c r="J17" s="5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 ht="31.2" x14ac:dyDescent="0.3">
      <c r="A18" s="761" t="s">
        <v>366</v>
      </c>
      <c r="B18" s="762">
        <v>2015</v>
      </c>
      <c r="C18" s="762">
        <v>2016</v>
      </c>
      <c r="D18" s="762">
        <v>2017</v>
      </c>
      <c r="E18" s="762">
        <v>2018</v>
      </c>
      <c r="F18" s="762">
        <v>2019</v>
      </c>
      <c r="G18" s="41"/>
      <c r="H18" s="117"/>
      <c r="I18" s="41"/>
      <c r="J18" s="5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1:34" ht="15.6" x14ac:dyDescent="0.3">
      <c r="A19" s="758" t="s">
        <v>367</v>
      </c>
      <c r="B19" s="746">
        <v>150</v>
      </c>
      <c r="C19" s="747">
        <v>180</v>
      </c>
      <c r="D19" s="747">
        <v>262</v>
      </c>
      <c r="E19" s="747">
        <v>292</v>
      </c>
      <c r="F19" s="748">
        <v>304</v>
      </c>
      <c r="G19" s="41"/>
      <c r="H19" s="41"/>
      <c r="I19" s="41"/>
      <c r="J19" s="5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</row>
    <row r="20" spans="1:34" ht="15.6" x14ac:dyDescent="0.3">
      <c r="A20" s="759" t="s">
        <v>368</v>
      </c>
      <c r="B20" s="749">
        <v>0.46</v>
      </c>
      <c r="C20" s="750">
        <v>0.47</v>
      </c>
      <c r="D20" s="750">
        <v>0.46</v>
      </c>
      <c r="E20" s="750">
        <v>0.51</v>
      </c>
      <c r="F20" s="751">
        <v>0.52</v>
      </c>
      <c r="G20" s="41"/>
      <c r="H20" s="116"/>
      <c r="I20" s="41"/>
      <c r="J20" s="5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</row>
    <row r="21" spans="1:34" ht="15.6" x14ac:dyDescent="0.3">
      <c r="A21" s="759" t="s">
        <v>369</v>
      </c>
      <c r="B21" s="749">
        <v>0.76</v>
      </c>
      <c r="C21" s="750">
        <v>0.73</v>
      </c>
      <c r="D21" s="750">
        <v>0.72</v>
      </c>
      <c r="E21" s="752">
        <v>0.71</v>
      </c>
      <c r="F21" s="753">
        <v>0.74342105263157898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</row>
    <row r="22" spans="1:34" ht="15.6" x14ac:dyDescent="0.3">
      <c r="A22" s="759" t="s">
        <v>370</v>
      </c>
      <c r="B22" s="754" t="s">
        <v>176</v>
      </c>
      <c r="C22" s="754" t="s">
        <v>19</v>
      </c>
      <c r="D22" s="754" t="s">
        <v>19</v>
      </c>
      <c r="E22" s="750">
        <v>0.54</v>
      </c>
      <c r="F22" s="753">
        <v>0.59539473684210531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</row>
    <row r="23" spans="1:34" ht="15.6" x14ac:dyDescent="0.3">
      <c r="A23" s="760" t="s">
        <v>371</v>
      </c>
      <c r="B23" s="755">
        <v>0.64</v>
      </c>
      <c r="C23" s="756">
        <v>0.66</v>
      </c>
      <c r="D23" s="756">
        <v>0.61</v>
      </c>
      <c r="E23" s="756">
        <v>0.7</v>
      </c>
      <c r="F23" s="757">
        <v>0.6875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1:34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</row>
    <row r="25" spans="1:34" x14ac:dyDescent="0.3">
      <c r="A25" s="180" t="s">
        <v>372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</row>
    <row r="26" spans="1:34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</row>
    <row r="27" spans="1:34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</row>
    <row r="28" spans="1:34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</row>
    <row r="29" spans="1:34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</row>
    <row r="31" spans="1:34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</row>
    <row r="32" spans="1:34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</row>
    <row r="33" spans="1:34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</row>
    <row r="34" spans="1:34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</row>
    <row r="35" spans="1:34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</row>
    <row r="36" spans="1:34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</row>
    <row r="37" spans="1:34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</row>
    <row r="38" spans="1:34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</row>
    <row r="39" spans="1:34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</row>
    <row r="40" spans="1:34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</row>
    <row r="41" spans="1:34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</row>
    <row r="42" spans="1:34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</row>
    <row r="43" spans="1:34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</row>
    <row r="44" spans="1:34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1:34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R67"/>
  <sheetViews>
    <sheetView zoomScale="90" zoomScaleNormal="90" workbookViewId="0">
      <pane ySplit="4" topLeftCell="A5" activePane="bottomLeft" state="frozen"/>
      <selection pane="bottomLeft" activeCell="A2" sqref="A2:B2"/>
    </sheetView>
  </sheetViews>
  <sheetFormatPr defaultColWidth="9.109375" defaultRowHeight="13.8" x14ac:dyDescent="0.3"/>
  <cols>
    <col min="1" max="1" width="41.88671875" style="8" customWidth="1"/>
    <col min="2" max="4" width="10.88671875" style="8" hidden="1" customWidth="1"/>
    <col min="5" max="5" width="10.33203125" style="8" hidden="1" customWidth="1"/>
    <col min="6" max="6" width="9.6640625" style="8" hidden="1" customWidth="1"/>
    <col min="7" max="7" width="10.33203125" style="8" hidden="1" customWidth="1"/>
    <col min="8" max="12" width="9.109375" style="8" customWidth="1"/>
    <col min="13" max="13" width="9.109375" style="8"/>
    <col min="14" max="14" width="19.88671875" style="8" customWidth="1"/>
    <col min="15" max="15" width="9.109375" style="8"/>
    <col min="16" max="16" width="13.5546875" style="8" customWidth="1"/>
    <col min="17" max="17" width="9.109375" style="8"/>
    <col min="18" max="18" width="12.44140625" style="8" bestFit="1" customWidth="1"/>
    <col min="19" max="20" width="9.109375" style="8"/>
    <col min="21" max="21" width="13.109375" style="8" bestFit="1" customWidth="1"/>
    <col min="22" max="22" width="11.33203125" style="8" bestFit="1" customWidth="1"/>
    <col min="23" max="16384" width="9.109375" style="8"/>
  </cols>
  <sheetData>
    <row r="1" spans="1:44" ht="17.399999999999999" x14ac:dyDescent="0.3">
      <c r="A1" s="44" t="s">
        <v>173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spans="1:44" ht="21" customHeight="1" x14ac:dyDescent="0.3">
      <c r="A2" s="791" t="s">
        <v>333</v>
      </c>
      <c r="B2" s="795"/>
      <c r="C2" s="689"/>
      <c r="D2" s="689"/>
      <c r="E2" s="689"/>
      <c r="F2" s="689"/>
      <c r="G2" s="689"/>
      <c r="H2" s="689"/>
      <c r="I2" s="689"/>
      <c r="J2" s="689"/>
      <c r="K2" s="689"/>
      <c r="L2" s="1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spans="1:44" ht="25.5" customHeight="1" x14ac:dyDescent="0.3">
      <c r="A3" s="9"/>
      <c r="B3" s="690">
        <v>2010</v>
      </c>
      <c r="C3" s="690">
        <v>2011</v>
      </c>
      <c r="D3" s="690">
        <v>2012</v>
      </c>
      <c r="E3" s="690">
        <v>2013</v>
      </c>
      <c r="F3" s="690">
        <v>2014</v>
      </c>
      <c r="G3" s="690">
        <v>2015</v>
      </c>
      <c r="H3" s="690">
        <v>2016</v>
      </c>
      <c r="I3" s="419" t="s">
        <v>115</v>
      </c>
      <c r="J3" s="419">
        <v>2018</v>
      </c>
      <c r="K3" s="419">
        <v>2019</v>
      </c>
      <c r="L3" s="420">
        <v>2020</v>
      </c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</row>
    <row r="4" spans="1:44" ht="5.25" customHeight="1" thickBot="1" x14ac:dyDescent="0.35">
      <c r="A4" s="12"/>
      <c r="B4" s="691"/>
      <c r="C4" s="691"/>
      <c r="D4" s="69"/>
      <c r="E4" s="69"/>
      <c r="F4" s="69"/>
      <c r="G4" s="69"/>
      <c r="H4" s="69"/>
      <c r="I4" s="69"/>
      <c r="J4" s="69"/>
      <c r="K4" s="69"/>
      <c r="L4" s="70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</row>
    <row r="5" spans="1:44" ht="15.6" x14ac:dyDescent="0.3">
      <c r="A5" s="35" t="s">
        <v>1</v>
      </c>
      <c r="B5" s="36"/>
      <c r="C5" s="36"/>
      <c r="D5" s="36"/>
      <c r="E5" s="36"/>
      <c r="F5" s="36"/>
      <c r="G5" s="36"/>
      <c r="H5" s="107"/>
      <c r="I5" s="107"/>
      <c r="J5" s="107"/>
      <c r="K5" s="107"/>
      <c r="L5" s="34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</row>
    <row r="6" spans="1:44" ht="5.4" customHeight="1" x14ac:dyDescent="0.3">
      <c r="A6" s="12"/>
      <c r="B6" s="689"/>
      <c r="C6" s="689"/>
      <c r="D6" s="689"/>
      <c r="E6" s="689"/>
      <c r="F6" s="689"/>
      <c r="G6" s="689"/>
      <c r="H6" s="689"/>
      <c r="I6" s="689"/>
      <c r="J6" s="689"/>
      <c r="K6" s="689"/>
      <c r="L6" s="11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</row>
    <row r="7" spans="1:44" ht="15" x14ac:dyDescent="0.3">
      <c r="A7" s="12" t="s">
        <v>2</v>
      </c>
      <c r="B7" s="692">
        <v>26792</v>
      </c>
      <c r="C7" s="692">
        <v>25799</v>
      </c>
      <c r="D7" s="692">
        <v>25603</v>
      </c>
      <c r="E7" s="692">
        <v>25816</v>
      </c>
      <c r="F7" s="692">
        <v>25876</v>
      </c>
      <c r="G7" s="693">
        <v>26334</v>
      </c>
      <c r="H7" s="693">
        <v>26261</v>
      </c>
      <c r="I7" s="693">
        <v>26431</v>
      </c>
      <c r="J7" s="693">
        <v>27462</v>
      </c>
      <c r="K7" s="693">
        <v>28598</v>
      </c>
      <c r="L7" s="763">
        <v>30001</v>
      </c>
      <c r="M7" s="372"/>
      <c r="N7" s="372"/>
      <c r="O7" s="372"/>
      <c r="P7" s="372"/>
      <c r="Q7" s="37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</row>
    <row r="8" spans="1:44" ht="15" x14ac:dyDescent="0.3">
      <c r="A8" s="12" t="s">
        <v>3</v>
      </c>
      <c r="B8" s="692">
        <v>4</v>
      </c>
      <c r="C8" s="692">
        <v>4</v>
      </c>
      <c r="D8" s="692">
        <v>6</v>
      </c>
      <c r="E8" s="694">
        <v>6</v>
      </c>
      <c r="F8" s="692">
        <v>6</v>
      </c>
      <c r="G8" s="693">
        <v>3</v>
      </c>
      <c r="H8" s="693">
        <v>4</v>
      </c>
      <c r="I8" s="693">
        <v>4</v>
      </c>
      <c r="J8" s="693">
        <v>2</v>
      </c>
      <c r="K8" s="693">
        <v>3</v>
      </c>
      <c r="L8" s="763">
        <v>18</v>
      </c>
      <c r="M8" s="37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</row>
    <row r="9" spans="1:44" ht="16.5" customHeight="1" x14ac:dyDescent="0.3">
      <c r="A9" s="12" t="s">
        <v>46</v>
      </c>
      <c r="B9" s="692"/>
      <c r="C9" s="692"/>
      <c r="D9" s="695" t="s">
        <v>44</v>
      </c>
      <c r="E9" s="695" t="s">
        <v>19</v>
      </c>
      <c r="F9" s="695" t="s">
        <v>19</v>
      </c>
      <c r="G9" s="695" t="s">
        <v>19</v>
      </c>
      <c r="H9" s="695" t="s">
        <v>19</v>
      </c>
      <c r="I9" s="693">
        <v>10</v>
      </c>
      <c r="J9" s="693">
        <v>10</v>
      </c>
      <c r="K9" s="693">
        <v>10</v>
      </c>
      <c r="L9" s="763">
        <v>31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</row>
    <row r="10" spans="1:44" ht="16.2" thickBot="1" x14ac:dyDescent="0.35">
      <c r="A10" s="15" t="s">
        <v>4</v>
      </c>
      <c r="B10" s="16">
        <f t="shared" ref="B10:H10" si="0">SUM(B7:B8)</f>
        <v>26796</v>
      </c>
      <c r="C10" s="16">
        <f t="shared" si="0"/>
        <v>25803</v>
      </c>
      <c r="D10" s="16">
        <f t="shared" si="0"/>
        <v>25609</v>
      </c>
      <c r="E10" s="16">
        <f t="shared" si="0"/>
        <v>25822</v>
      </c>
      <c r="F10" s="16">
        <f t="shared" si="0"/>
        <v>25882</v>
      </c>
      <c r="G10" s="16">
        <f t="shared" si="0"/>
        <v>26337</v>
      </c>
      <c r="H10" s="109">
        <f t="shared" si="0"/>
        <v>26265</v>
      </c>
      <c r="I10" s="109">
        <f>SUM(I7:I9)</f>
        <v>26445</v>
      </c>
      <c r="J10" s="109">
        <f>SUM(J7:J9)</f>
        <v>27474</v>
      </c>
      <c r="K10" s="109">
        <f>SUM(K7:K9)</f>
        <v>28611</v>
      </c>
      <c r="L10" s="687">
        <f>SUM(L7:L9)</f>
        <v>30050</v>
      </c>
      <c r="M10" s="42"/>
      <c r="N10" s="406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</row>
    <row r="11" spans="1:44" ht="5.25" customHeight="1" thickBot="1" x14ac:dyDescent="0.35">
      <c r="A11" s="55"/>
      <c r="B11" s="56"/>
      <c r="C11" s="56"/>
      <c r="D11" s="56"/>
      <c r="E11" s="57"/>
      <c r="F11" s="57"/>
      <c r="G11" s="57"/>
      <c r="H11" s="110"/>
      <c r="I11" s="110"/>
      <c r="J11" s="57"/>
      <c r="K11" s="110"/>
      <c r="L11" s="677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</row>
    <row r="12" spans="1:44" ht="15.6" x14ac:dyDescent="0.3">
      <c r="A12" s="35" t="s">
        <v>5</v>
      </c>
      <c r="B12" s="36"/>
      <c r="C12" s="36"/>
      <c r="D12" s="36"/>
      <c r="E12" s="36"/>
      <c r="F12" s="36"/>
      <c r="G12" s="36"/>
      <c r="H12" s="111"/>
      <c r="I12" s="111"/>
      <c r="J12" s="107"/>
      <c r="K12" s="111"/>
      <c r="L12" s="678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</row>
    <row r="13" spans="1:44" x14ac:dyDescent="0.3">
      <c r="A13" s="12"/>
      <c r="B13" s="696"/>
      <c r="C13" s="696"/>
      <c r="D13" s="696"/>
      <c r="E13" s="689"/>
      <c r="F13" s="689"/>
      <c r="G13" s="689"/>
      <c r="H13" s="697"/>
      <c r="I13" s="697"/>
      <c r="J13" s="689"/>
      <c r="K13" s="697"/>
      <c r="L13" s="679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</row>
    <row r="14" spans="1:44" ht="15" x14ac:dyDescent="0.3">
      <c r="A14" s="12" t="s">
        <v>6</v>
      </c>
      <c r="B14" s="694">
        <v>5.3629999999999997E-3</v>
      </c>
      <c r="C14" s="698">
        <v>5.8228552472727266E-3</v>
      </c>
      <c r="D14" s="698">
        <v>9.0737081265818177E-3</v>
      </c>
      <c r="E14" s="698">
        <v>9.0865358262545454E-3</v>
      </c>
      <c r="F14" s="699">
        <v>8.8200398960399991E-3</v>
      </c>
      <c r="G14" s="699">
        <v>1.00606905578E-2</v>
      </c>
      <c r="H14" s="700">
        <v>0.39097544032800002</v>
      </c>
      <c r="I14" s="700">
        <v>0.44394113083636366</v>
      </c>
      <c r="J14" s="700">
        <v>0.43195838569800005</v>
      </c>
      <c r="K14" s="700">
        <v>0.45621607003800002</v>
      </c>
      <c r="L14" s="764">
        <v>9.9409679999999737E-2</v>
      </c>
      <c r="M14" s="372"/>
      <c r="N14" s="701"/>
      <c r="O14" s="408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</row>
    <row r="15" spans="1:44" ht="15" x14ac:dyDescent="0.3">
      <c r="A15" s="12" t="s">
        <v>2</v>
      </c>
      <c r="B15" s="694">
        <v>38.302095000000001</v>
      </c>
      <c r="C15" s="694">
        <v>38.81321212657091</v>
      </c>
      <c r="D15" s="694">
        <v>39.44183119005524</v>
      </c>
      <c r="E15" s="694">
        <v>39.497590969628284</v>
      </c>
      <c r="F15" s="699">
        <v>38.33917950810396</v>
      </c>
      <c r="G15" s="699">
        <v>43.732072169442198</v>
      </c>
      <c r="H15" s="700">
        <v>44.038051869672003</v>
      </c>
      <c r="I15" s="700">
        <v>43.950171952799998</v>
      </c>
      <c r="J15" s="700">
        <v>44.099833954301999</v>
      </c>
      <c r="K15" s="700">
        <v>46.576368469961992</v>
      </c>
      <c r="L15" s="764">
        <v>48.202717390000799</v>
      </c>
      <c r="M15" s="42"/>
      <c r="N15" s="407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</row>
    <row r="16" spans="1:44" ht="16.2" thickBot="1" x14ac:dyDescent="0.35">
      <c r="A16" s="17" t="s">
        <v>7</v>
      </c>
      <c r="B16" s="18">
        <v>38.307458000000004</v>
      </c>
      <c r="C16" s="18">
        <f t="shared" ref="C16:J16" si="1">SUM(C14:C15)</f>
        <v>38.819034981818184</v>
      </c>
      <c r="D16" s="18">
        <f t="shared" si="1"/>
        <v>39.450904898181818</v>
      </c>
      <c r="E16" s="18">
        <f t="shared" si="1"/>
        <v>39.50667750545454</v>
      </c>
      <c r="F16" s="281">
        <f t="shared" si="1"/>
        <v>38.347999547999997</v>
      </c>
      <c r="G16" s="281">
        <f t="shared" si="1"/>
        <v>43.742132859999998</v>
      </c>
      <c r="H16" s="282">
        <f t="shared" si="1"/>
        <v>44.429027310000002</v>
      </c>
      <c r="I16" s="282">
        <f t="shared" si="1"/>
        <v>44.394113083636363</v>
      </c>
      <c r="J16" s="282">
        <f t="shared" si="1"/>
        <v>44.531792340000003</v>
      </c>
      <c r="K16" s="282">
        <f>SUM(K14:K15)</f>
        <v>47.032584539999995</v>
      </c>
      <c r="L16" s="284">
        <f>SUM(L14:L15)</f>
        <v>48.3021270700008</v>
      </c>
      <c r="M16" s="42"/>
      <c r="N16" s="407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</row>
    <row r="17" spans="1:44" ht="17.25" customHeight="1" thickBot="1" x14ac:dyDescent="0.35">
      <c r="A17" s="55"/>
      <c r="B17" s="56"/>
      <c r="C17" s="56"/>
      <c r="D17" s="56"/>
      <c r="E17" s="57"/>
      <c r="F17" s="57"/>
      <c r="G17" s="57"/>
      <c r="H17" s="110"/>
      <c r="I17" s="110"/>
      <c r="J17" s="57"/>
      <c r="K17" s="110"/>
      <c r="L17" s="677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</row>
    <row r="18" spans="1:44" ht="16.5" customHeight="1" x14ac:dyDescent="0.3">
      <c r="A18" s="35" t="s">
        <v>8</v>
      </c>
      <c r="B18" s="36"/>
      <c r="C18" s="36"/>
      <c r="D18" s="36"/>
      <c r="E18" s="36"/>
      <c r="F18" s="36"/>
      <c r="G18" s="36"/>
      <c r="H18" s="111"/>
      <c r="I18" s="111"/>
      <c r="J18" s="107"/>
      <c r="K18" s="111"/>
      <c r="L18" s="678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</row>
    <row r="19" spans="1:44" ht="6" customHeight="1" x14ac:dyDescent="0.3">
      <c r="A19" s="12"/>
      <c r="B19" s="696"/>
      <c r="C19" s="696"/>
      <c r="D19" s="696"/>
      <c r="E19" s="689"/>
      <c r="F19" s="689"/>
      <c r="G19" s="689"/>
      <c r="H19" s="697"/>
      <c r="I19" s="697"/>
      <c r="J19" s="689"/>
      <c r="K19" s="697"/>
      <c r="L19" s="679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</row>
    <row r="20" spans="1:44" ht="15" x14ac:dyDescent="0.3">
      <c r="A20" s="12" t="s">
        <v>2</v>
      </c>
      <c r="B20" s="692">
        <v>5641</v>
      </c>
      <c r="C20" s="692">
        <v>5156</v>
      </c>
      <c r="D20" s="692">
        <v>4724</v>
      </c>
      <c r="E20" s="694">
        <v>4481</v>
      </c>
      <c r="F20" s="694">
        <v>4467</v>
      </c>
      <c r="G20" s="702">
        <v>4249</v>
      </c>
      <c r="H20" s="702">
        <v>3861</v>
      </c>
      <c r="I20" s="702">
        <v>3687</v>
      </c>
      <c r="J20" s="702">
        <v>3305</v>
      </c>
      <c r="K20" s="702">
        <v>2732</v>
      </c>
      <c r="L20" s="765">
        <v>2150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</row>
    <row r="21" spans="1:44" ht="15" x14ac:dyDescent="0.3">
      <c r="A21" s="12" t="s">
        <v>3</v>
      </c>
      <c r="B21" s="692">
        <v>1335</v>
      </c>
      <c r="C21" s="692">
        <v>1085</v>
      </c>
      <c r="D21" s="692">
        <v>810</v>
      </c>
      <c r="E21" s="694">
        <v>651</v>
      </c>
      <c r="F21" s="694">
        <v>544</v>
      </c>
      <c r="G21" s="702">
        <v>504</v>
      </c>
      <c r="H21" s="702">
        <v>442</v>
      </c>
      <c r="I21" s="702">
        <v>467</v>
      </c>
      <c r="J21" s="702">
        <v>576</v>
      </c>
      <c r="K21" s="702">
        <v>567</v>
      </c>
      <c r="L21" s="765">
        <v>582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</row>
    <row r="22" spans="1:44" ht="15" x14ac:dyDescent="0.3">
      <c r="A22" s="12" t="s">
        <v>9</v>
      </c>
      <c r="B22" s="692">
        <v>109</v>
      </c>
      <c r="C22" s="692">
        <v>155</v>
      </c>
      <c r="D22" s="692">
        <v>219</v>
      </c>
      <c r="E22" s="694">
        <v>226</v>
      </c>
      <c r="F22" s="694">
        <v>230</v>
      </c>
      <c r="G22" s="702">
        <v>218</v>
      </c>
      <c r="H22" s="702">
        <v>203</v>
      </c>
      <c r="I22" s="702">
        <v>228</v>
      </c>
      <c r="J22" s="702">
        <v>431</v>
      </c>
      <c r="K22" s="702">
        <v>600</v>
      </c>
      <c r="L22" s="765">
        <v>685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</row>
    <row r="23" spans="1:44" ht="15" x14ac:dyDescent="0.3">
      <c r="A23" s="12" t="s">
        <v>10</v>
      </c>
      <c r="B23" s="695" t="s">
        <v>19</v>
      </c>
      <c r="C23" s="695" t="s">
        <v>19</v>
      </c>
      <c r="D23" s="692">
        <v>1</v>
      </c>
      <c r="E23" s="694">
        <v>1</v>
      </c>
      <c r="F23" s="694">
        <v>2</v>
      </c>
      <c r="G23" s="702">
        <v>4</v>
      </c>
      <c r="H23" s="702">
        <v>5</v>
      </c>
      <c r="I23" s="702">
        <v>9</v>
      </c>
      <c r="J23" s="702">
        <v>6</v>
      </c>
      <c r="K23" s="702">
        <v>5</v>
      </c>
      <c r="L23" s="765">
        <v>9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</row>
    <row r="24" spans="1:44" ht="15" x14ac:dyDescent="0.3">
      <c r="A24" s="12" t="s">
        <v>46</v>
      </c>
      <c r="B24" s="695"/>
      <c r="C24" s="695"/>
      <c r="D24" s="692"/>
      <c r="E24" s="694"/>
      <c r="F24" s="694"/>
      <c r="G24" s="702"/>
      <c r="H24" s="702"/>
      <c r="I24" s="702"/>
      <c r="J24" s="702"/>
      <c r="K24" s="702">
        <v>1</v>
      </c>
      <c r="L24" s="765">
        <v>22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</row>
    <row r="25" spans="1:44" ht="16.2" thickBot="1" x14ac:dyDescent="0.35">
      <c r="A25" s="15" t="s">
        <v>11</v>
      </c>
      <c r="B25" s="16">
        <f t="shared" ref="B25:J25" si="2">SUM(B20:B23)</f>
        <v>7085</v>
      </c>
      <c r="C25" s="16">
        <f t="shared" si="2"/>
        <v>6396</v>
      </c>
      <c r="D25" s="16">
        <f t="shared" si="2"/>
        <v>5754</v>
      </c>
      <c r="E25" s="16">
        <f t="shared" si="2"/>
        <v>5359</v>
      </c>
      <c r="F25" s="16">
        <f t="shared" si="2"/>
        <v>5243</v>
      </c>
      <c r="G25" s="16">
        <f t="shared" si="2"/>
        <v>4975</v>
      </c>
      <c r="H25" s="109">
        <f t="shared" si="2"/>
        <v>4511</v>
      </c>
      <c r="I25" s="109">
        <f t="shared" si="2"/>
        <v>4391</v>
      </c>
      <c r="J25" s="109">
        <f t="shared" si="2"/>
        <v>4318</v>
      </c>
      <c r="K25" s="109">
        <f>SUM(K20:K24)</f>
        <v>3905</v>
      </c>
      <c r="L25" s="687">
        <f>SUM(L20:L24)</f>
        <v>3448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</row>
    <row r="26" spans="1:44" ht="4.5" customHeight="1" thickBot="1" x14ac:dyDescent="0.35">
      <c r="A26" s="55"/>
      <c r="B26" s="56"/>
      <c r="C26" s="56"/>
      <c r="D26" s="56"/>
      <c r="E26" s="57"/>
      <c r="F26" s="57"/>
      <c r="G26" s="57"/>
      <c r="H26" s="110"/>
      <c r="I26" s="110"/>
      <c r="J26" s="57"/>
      <c r="K26" s="110"/>
      <c r="L26" s="677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</row>
    <row r="27" spans="1:44" ht="15.6" x14ac:dyDescent="0.3">
      <c r="A27" s="35" t="s">
        <v>12</v>
      </c>
      <c r="B27" s="36"/>
      <c r="C27" s="36"/>
      <c r="D27" s="36"/>
      <c r="E27" s="36"/>
      <c r="F27" s="36"/>
      <c r="G27" s="36"/>
      <c r="H27" s="111"/>
      <c r="I27" s="111"/>
      <c r="J27" s="107"/>
      <c r="K27" s="111"/>
      <c r="L27" s="678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</row>
    <row r="28" spans="1:44" ht="7.8" customHeight="1" x14ac:dyDescent="0.3">
      <c r="A28" s="12"/>
      <c r="B28" s="696"/>
      <c r="C28" s="696"/>
      <c r="D28" s="696"/>
      <c r="E28" s="689"/>
      <c r="F28" s="689"/>
      <c r="G28" s="689"/>
      <c r="H28" s="697"/>
      <c r="I28" s="697"/>
      <c r="J28" s="689"/>
      <c r="K28" s="697"/>
      <c r="L28" s="679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</row>
    <row r="29" spans="1:44" ht="15" x14ac:dyDescent="0.3">
      <c r="A29" s="12" t="s">
        <v>13</v>
      </c>
      <c r="B29" s="692">
        <v>156</v>
      </c>
      <c r="C29" s="692">
        <v>140.20427362765219</v>
      </c>
      <c r="D29" s="692">
        <v>140.24046224985946</v>
      </c>
      <c r="E29" s="694">
        <v>129.74335438648316</v>
      </c>
      <c r="F29" s="694">
        <v>135.7963253754624</v>
      </c>
      <c r="G29" s="694">
        <v>108.26441571985922</v>
      </c>
      <c r="H29" s="703">
        <v>71.103605634044371</v>
      </c>
      <c r="I29" s="703">
        <v>81.481926797568008</v>
      </c>
      <c r="J29" s="703">
        <v>86.38753025126401</v>
      </c>
      <c r="K29" s="703">
        <v>96.02552668262399</v>
      </c>
      <c r="L29" s="766">
        <v>100.91736654326414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</row>
    <row r="30" spans="1:44" ht="15" x14ac:dyDescent="0.3">
      <c r="A30" s="12" t="s">
        <v>14</v>
      </c>
      <c r="B30" s="692">
        <v>383</v>
      </c>
      <c r="C30" s="692">
        <v>410</v>
      </c>
      <c r="D30" s="692">
        <v>419</v>
      </c>
      <c r="E30" s="694">
        <v>431</v>
      </c>
      <c r="F30" s="694">
        <v>441</v>
      </c>
      <c r="G30" s="702">
        <f>289.6*1.609344</f>
        <v>466.06602240000007</v>
      </c>
      <c r="H30" s="702">
        <v>457.77301630060003</v>
      </c>
      <c r="I30" s="702">
        <v>457.98156065970005</v>
      </c>
      <c r="J30" s="702">
        <v>447.51576295579991</v>
      </c>
      <c r="K30" s="702">
        <v>472.51527966078271</v>
      </c>
      <c r="L30" s="765">
        <v>480.01712811359999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</row>
    <row r="31" spans="1:44" ht="16.2" thickBot="1" x14ac:dyDescent="0.35">
      <c r="A31" s="15" t="s">
        <v>15</v>
      </c>
      <c r="B31" s="16">
        <f t="shared" ref="B31:J31" si="3">SUM(B29:B30)</f>
        <v>539</v>
      </c>
      <c r="C31" s="16">
        <f t="shared" si="3"/>
        <v>550.20427362765213</v>
      </c>
      <c r="D31" s="16">
        <f t="shared" si="3"/>
        <v>559.24046224985943</v>
      </c>
      <c r="E31" s="16">
        <f t="shared" si="3"/>
        <v>560.74335438648313</v>
      </c>
      <c r="F31" s="16">
        <f t="shared" si="3"/>
        <v>576.7963253754624</v>
      </c>
      <c r="G31" s="16">
        <f t="shared" si="3"/>
        <v>574.33043811985931</v>
      </c>
      <c r="H31" s="109">
        <f t="shared" si="3"/>
        <v>528.87662193464439</v>
      </c>
      <c r="I31" s="109">
        <f t="shared" si="3"/>
        <v>539.463487457268</v>
      </c>
      <c r="J31" s="109">
        <f t="shared" si="3"/>
        <v>533.90329320706394</v>
      </c>
      <c r="K31" s="109">
        <f>SUM(K29:K30)</f>
        <v>568.54080634340676</v>
      </c>
      <c r="L31" s="687">
        <f>SUM(L29:L30)</f>
        <v>580.9344946568641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</row>
    <row r="32" spans="1:44" ht="4.5" customHeight="1" thickBot="1" x14ac:dyDescent="0.35">
      <c r="A32" s="55"/>
      <c r="B32" s="56"/>
      <c r="C32" s="802"/>
      <c r="D32" s="802"/>
      <c r="E32" s="57"/>
      <c r="F32" s="57"/>
      <c r="G32" s="57"/>
      <c r="H32" s="110"/>
      <c r="I32" s="110"/>
      <c r="J32" s="110"/>
      <c r="K32" s="110"/>
      <c r="L32" s="677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</row>
    <row r="33" spans="1:44" ht="15.6" x14ac:dyDescent="0.3">
      <c r="A33" s="317" t="s">
        <v>153</v>
      </c>
      <c r="B33" s="318"/>
      <c r="C33" s="318"/>
      <c r="D33" s="318"/>
      <c r="E33" s="318"/>
      <c r="F33" s="318"/>
      <c r="G33" s="318"/>
      <c r="H33" s="319"/>
      <c r="I33" s="319"/>
      <c r="J33" s="319"/>
      <c r="K33" s="319"/>
      <c r="L33" s="680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</row>
    <row r="34" spans="1:44" ht="4.8" customHeight="1" x14ac:dyDescent="0.3">
      <c r="A34" s="772"/>
      <c r="B34" s="704"/>
      <c r="C34" s="704"/>
      <c r="D34" s="704"/>
      <c r="E34" s="704"/>
      <c r="F34" s="704"/>
      <c r="G34" s="704"/>
      <c r="H34" s="705"/>
      <c r="I34" s="705"/>
      <c r="J34" s="705"/>
      <c r="K34" s="705"/>
      <c r="L34" s="68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</row>
    <row r="35" spans="1:44" ht="15" x14ac:dyDescent="0.3">
      <c r="A35" s="773" t="s">
        <v>152</v>
      </c>
      <c r="B35" s="706"/>
      <c r="C35" s="706"/>
      <c r="D35" s="706"/>
      <c r="E35" s="707"/>
      <c r="F35" s="707"/>
      <c r="G35" s="707"/>
      <c r="H35" s="705"/>
      <c r="I35" s="705"/>
      <c r="J35" s="711">
        <v>554.82225563404563</v>
      </c>
      <c r="K35" s="711">
        <v>585.97966242967823</v>
      </c>
      <c r="L35" s="767">
        <v>595.27565615284448</v>
      </c>
      <c r="M35" s="408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</row>
    <row r="36" spans="1:44" ht="15" x14ac:dyDescent="0.3">
      <c r="A36" s="773" t="s">
        <v>148</v>
      </c>
      <c r="B36" s="708"/>
      <c r="C36" s="708"/>
      <c r="D36" s="708"/>
      <c r="E36" s="709"/>
      <c r="F36" s="709"/>
      <c r="G36" s="709"/>
      <c r="H36" s="710"/>
      <c r="I36" s="710"/>
      <c r="J36" s="711">
        <v>6.7909877897648903</v>
      </c>
      <c r="K36" s="711">
        <v>7.1723523925025319</v>
      </c>
      <c r="L36" s="767">
        <v>7.2799780360040405</v>
      </c>
      <c r="M36" s="408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4" ht="15" x14ac:dyDescent="0.3">
      <c r="A37" s="773" t="s">
        <v>149</v>
      </c>
      <c r="B37" s="708"/>
      <c r="C37" s="708"/>
      <c r="D37" s="708"/>
      <c r="E37" s="709"/>
      <c r="F37" s="709"/>
      <c r="G37" s="712"/>
      <c r="H37" s="712"/>
      <c r="I37" s="712"/>
      <c r="J37" s="713">
        <v>62.539214829549024</v>
      </c>
      <c r="K37" s="713">
        <v>66.051258078241233</v>
      </c>
      <c r="L37" s="768">
        <v>64.064514683032286</v>
      </c>
      <c r="M37" s="408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</row>
    <row r="38" spans="1:44" ht="16.2" thickBot="1" x14ac:dyDescent="0.35">
      <c r="A38" s="773" t="s">
        <v>150</v>
      </c>
      <c r="B38" s="708"/>
      <c r="C38" s="708"/>
      <c r="D38" s="708"/>
      <c r="E38" s="709"/>
      <c r="F38" s="320"/>
      <c r="G38" s="320"/>
      <c r="H38" s="321"/>
      <c r="I38" s="321"/>
      <c r="J38" s="686">
        <v>11.889496399229062</v>
      </c>
      <c r="K38" s="686">
        <v>12.557180278425019</v>
      </c>
      <c r="L38" s="769">
        <v>12.703815874307741</v>
      </c>
      <c r="M38" s="408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</row>
    <row r="39" spans="1:44" ht="4.5" customHeight="1" thickBot="1" x14ac:dyDescent="0.35">
      <c r="A39" s="312"/>
      <c r="B39" s="313"/>
      <c r="C39" s="314"/>
      <c r="D39" s="314"/>
      <c r="E39" s="315"/>
      <c r="F39" s="315"/>
      <c r="G39" s="315"/>
      <c r="H39" s="316"/>
      <c r="I39" s="316"/>
      <c r="J39" s="316"/>
      <c r="K39" s="316"/>
      <c r="L39" s="681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</row>
    <row r="40" spans="1:44" ht="18" x14ac:dyDescent="0.3">
      <c r="A40" s="35" t="s">
        <v>120</v>
      </c>
      <c r="B40" s="36"/>
      <c r="C40" s="36"/>
      <c r="D40" s="36"/>
      <c r="E40" s="36"/>
      <c r="F40" s="36"/>
      <c r="G40" s="36"/>
      <c r="H40" s="112"/>
      <c r="I40" s="112"/>
      <c r="J40" s="112"/>
      <c r="K40" s="112"/>
      <c r="L40" s="68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</row>
    <row r="41" spans="1:44" ht="4.8" customHeight="1" x14ac:dyDescent="0.3">
      <c r="A41" s="684"/>
      <c r="B41" s="714"/>
      <c r="C41" s="714"/>
      <c r="D41" s="714"/>
      <c r="E41" s="714"/>
      <c r="F41" s="714"/>
      <c r="G41" s="714"/>
      <c r="H41" s="715"/>
      <c r="I41" s="715"/>
      <c r="J41" s="715"/>
      <c r="K41" s="715"/>
      <c r="L41" s="685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</row>
    <row r="42" spans="1:44" ht="15" x14ac:dyDescent="0.3">
      <c r="A42" s="12" t="s">
        <v>16</v>
      </c>
      <c r="B42" s="716">
        <v>35.172626721408001</v>
      </c>
      <c r="C42" s="717">
        <v>35.751768471936003</v>
      </c>
      <c r="D42" s="717">
        <v>35.107200450432003</v>
      </c>
      <c r="E42" s="717">
        <v>33.584954147712004</v>
      </c>
      <c r="F42" s="718">
        <v>30.789192094847998</v>
      </c>
      <c r="G42" s="718">
        <v>26.234729262719998</v>
      </c>
      <c r="H42" s="718">
        <v>24.618228509952001</v>
      </c>
      <c r="I42" s="718">
        <v>26.104388492159998</v>
      </c>
      <c r="J42" s="718">
        <v>27.086194548864004</v>
      </c>
      <c r="K42" s="719">
        <v>23.121589268784685</v>
      </c>
      <c r="L42" s="770">
        <v>25.503171825945127</v>
      </c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</row>
    <row r="43" spans="1:44" ht="15" x14ac:dyDescent="0.3">
      <c r="A43" s="12" t="s">
        <v>17</v>
      </c>
      <c r="B43" s="716">
        <v>19.112543594496</v>
      </c>
      <c r="C43" s="717">
        <v>22.715332117632002</v>
      </c>
      <c r="D43" s="717">
        <v>24.294986939520001</v>
      </c>
      <c r="E43" s="717">
        <v>20.993208508800002</v>
      </c>
      <c r="F43" s="718">
        <v>21.148465143168004</v>
      </c>
      <c r="G43" s="718">
        <v>15.544673008128003</v>
      </c>
      <c r="H43" s="718">
        <v>18.606649526784004</v>
      </c>
      <c r="I43" s="718">
        <v>20.963887870463996</v>
      </c>
      <c r="J43" s="718">
        <v>20.304896908031999</v>
      </c>
      <c r="K43" s="718">
        <v>19.585454835072959</v>
      </c>
      <c r="L43" s="770">
        <v>19.344941356288793</v>
      </c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</row>
    <row r="44" spans="1:44" ht="15" x14ac:dyDescent="0.3">
      <c r="A44" s="12" t="s">
        <v>18</v>
      </c>
      <c r="B44" s="716">
        <v>85.196234813184006</v>
      </c>
      <c r="C44" s="717">
        <v>102.33473452646399</v>
      </c>
      <c r="D44" s="717">
        <v>101.33069699174402</v>
      </c>
      <c r="E44" s="717">
        <v>88.847025239808005</v>
      </c>
      <c r="F44" s="718">
        <v>84.209002048511991</v>
      </c>
      <c r="G44" s="718">
        <v>66.323011936895995</v>
      </c>
      <c r="H44" s="718">
        <v>63.451658996352002</v>
      </c>
      <c r="I44" s="718">
        <v>70.820425133568008</v>
      </c>
      <c r="J44" s="718">
        <v>74.681140000896008</v>
      </c>
      <c r="K44" s="719">
        <v>73.456528808183819</v>
      </c>
      <c r="L44" s="771">
        <v>93.636728239325109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</row>
    <row r="45" spans="1:44" ht="16.2" thickBot="1" x14ac:dyDescent="0.35">
      <c r="A45" s="15" t="s">
        <v>15</v>
      </c>
      <c r="B45" s="16">
        <f t="shared" ref="B45:J45" si="4">SUM(B42:B44)</f>
        <v>139.48140512908799</v>
      </c>
      <c r="C45" s="16">
        <f t="shared" si="4"/>
        <v>160.80183511603201</v>
      </c>
      <c r="D45" s="16">
        <f t="shared" si="4"/>
        <v>160.73288438169601</v>
      </c>
      <c r="E45" s="16">
        <f t="shared" si="4"/>
        <v>143.42518789632001</v>
      </c>
      <c r="F45" s="16">
        <f t="shared" si="4"/>
        <v>136.14665928652801</v>
      </c>
      <c r="G45" s="16">
        <f t="shared" si="4"/>
        <v>108.102414207744</v>
      </c>
      <c r="H45" s="109">
        <f t="shared" si="4"/>
        <v>106.67653703308801</v>
      </c>
      <c r="I45" s="109">
        <f t="shared" si="4"/>
        <v>117.888701496192</v>
      </c>
      <c r="J45" s="109">
        <f t="shared" si="4"/>
        <v>122.07223145779201</v>
      </c>
      <c r="K45" s="688">
        <f>SUM(K42:K44)</f>
        <v>116.16357291204146</v>
      </c>
      <c r="L45" s="687">
        <f>SUM(L42:L44)</f>
        <v>138.48484142155903</v>
      </c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</row>
    <row r="46" spans="1:44" ht="6.75" customHeight="1" x14ac:dyDescent="0.3">
      <c r="A46" s="720"/>
      <c r="B46" s="721"/>
      <c r="C46" s="721"/>
      <c r="D46" s="721"/>
      <c r="E46" s="721"/>
      <c r="F46" s="721"/>
      <c r="G46" s="721"/>
      <c r="H46" s="721"/>
      <c r="I46" s="42"/>
      <c r="J46" s="399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</row>
    <row r="47" spans="1:44" x14ac:dyDescent="0.3">
      <c r="A47" s="722" t="s">
        <v>112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</row>
    <row r="48" spans="1:44" ht="6.75" customHeight="1" x14ac:dyDescent="0.3">
      <c r="A48" s="72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</row>
    <row r="49" spans="1:44" ht="16.2" x14ac:dyDescent="0.3">
      <c r="A49" s="40" t="s">
        <v>216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176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</row>
    <row r="50" spans="1:44" ht="16.2" x14ac:dyDescent="0.3">
      <c r="A50" s="723" t="s">
        <v>116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</row>
    <row r="51" spans="1:44" ht="14.4" x14ac:dyDescent="0.3">
      <c r="A51" s="723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114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</row>
    <row r="52" spans="1:44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18"/>
      <c r="O52" s="298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</row>
    <row r="53" spans="1:44" x14ac:dyDescent="0.3">
      <c r="A53" s="42"/>
      <c r="B53" s="42"/>
      <c r="C53" s="42"/>
      <c r="D53" s="42"/>
      <c r="E53" s="42"/>
      <c r="F53" s="724"/>
      <c r="G53" s="725"/>
      <c r="H53" s="725"/>
      <c r="I53" s="724"/>
      <c r="J53" s="725"/>
      <c r="K53" s="725"/>
      <c r="L53" s="725"/>
      <c r="M53" s="113"/>
      <c r="N53" s="113"/>
      <c r="O53" s="42"/>
      <c r="P53" s="42"/>
      <c r="Q53" s="42"/>
      <c r="R53" s="42"/>
      <c r="S53" s="42"/>
      <c r="T53" s="42"/>
      <c r="U53" s="42"/>
      <c r="V53" s="176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</row>
    <row r="54" spans="1:44" x14ac:dyDescent="0.3">
      <c r="A54" s="42"/>
      <c r="B54" s="42"/>
      <c r="C54" s="42"/>
      <c r="D54" s="42"/>
      <c r="E54" s="42"/>
      <c r="F54" s="285"/>
      <c r="G54" s="285"/>
      <c r="H54" s="285"/>
      <c r="I54" s="285"/>
      <c r="J54" s="285"/>
      <c r="K54" s="285"/>
      <c r="L54" s="285"/>
      <c r="M54" s="401"/>
      <c r="N54" s="401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</row>
    <row r="55" spans="1:44" x14ac:dyDescent="0.3">
      <c r="A55" s="42"/>
      <c r="B55" s="42"/>
      <c r="C55" s="42"/>
      <c r="D55" s="42"/>
      <c r="E55" s="42"/>
      <c r="F55" s="417"/>
      <c r="G55" s="417"/>
      <c r="H55" s="404"/>
      <c r="I55" s="404"/>
      <c r="J55" s="404"/>
      <c r="K55" s="404"/>
      <c r="L55" s="404"/>
      <c r="M55" s="42"/>
      <c r="N55" s="402"/>
      <c r="O55" s="403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</row>
    <row r="56" spans="1:44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</row>
    <row r="57" spans="1:44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</row>
    <row r="58" spans="1:44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</row>
    <row r="59" spans="1:44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</row>
    <row r="60" spans="1:44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</row>
    <row r="61" spans="1:44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</row>
    <row r="62" spans="1:44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</row>
    <row r="63" spans="1:44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</row>
    <row r="64" spans="1:44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</row>
    <row r="65" spans="1:44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</row>
    <row r="66" spans="1:44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</row>
    <row r="67" spans="1:44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</row>
  </sheetData>
  <mergeCells count="2">
    <mergeCell ref="C32:D32"/>
    <mergeCell ref="A2:B2"/>
  </mergeCells>
  <conditionalFormatting sqref="F54:K54 M54:N54">
    <cfRule type="cellIs" dxfId="1" priority="2" operator="lessThan">
      <formula>0</formula>
    </cfRule>
  </conditionalFormatting>
  <conditionalFormatting sqref="L5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V58"/>
  <sheetViews>
    <sheetView zoomScale="90" zoomScaleNormal="90" workbookViewId="0">
      <pane ySplit="6" topLeftCell="A7" activePane="bottomLeft" state="frozen"/>
      <selection pane="bottomLeft" activeCell="A2" sqref="A2"/>
    </sheetView>
  </sheetViews>
  <sheetFormatPr defaultColWidth="9.109375" defaultRowHeight="15" outlineLevelRow="1" x14ac:dyDescent="0.25"/>
  <cols>
    <col min="1" max="1" width="65.109375" style="19" customWidth="1"/>
    <col min="2" max="2" width="11.6640625" style="19" hidden="1" customWidth="1"/>
    <col min="3" max="3" width="12.44140625" style="19" hidden="1" customWidth="1"/>
    <col min="4" max="4" width="10.88671875" style="20" hidden="1" customWidth="1"/>
    <col min="5" max="9" width="10.77734375" style="19" customWidth="1"/>
    <col min="10" max="12" width="9.109375" style="19" customWidth="1"/>
    <col min="13" max="16384" width="9.109375" style="19"/>
  </cols>
  <sheetData>
    <row r="1" spans="1:22" ht="17.25" customHeight="1" x14ac:dyDescent="0.25">
      <c r="A1" s="31" t="s">
        <v>174</v>
      </c>
      <c r="B1" s="23"/>
      <c r="C1" s="23"/>
      <c r="D1" s="23"/>
      <c r="E1" s="23"/>
      <c r="F1" s="23"/>
      <c r="G1" s="23"/>
      <c r="H1" s="23"/>
      <c r="I1" s="7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ht="18" x14ac:dyDescent="0.25">
      <c r="A2" s="391" t="s">
        <v>333</v>
      </c>
      <c r="B2" s="47"/>
      <c r="C2" s="47"/>
      <c r="D2" s="47"/>
      <c r="E2" s="47"/>
      <c r="F2" s="47"/>
      <c r="G2" s="47"/>
      <c r="H2" s="47"/>
      <c r="I2" s="72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18" x14ac:dyDescent="0.3">
      <c r="A3" s="49"/>
      <c r="B3" s="27">
        <v>2013</v>
      </c>
      <c r="C3" s="27">
        <v>2014</v>
      </c>
      <c r="D3" s="27">
        <v>2015</v>
      </c>
      <c r="E3" s="27">
        <v>2016</v>
      </c>
      <c r="F3" s="27" t="s">
        <v>115</v>
      </c>
      <c r="G3" s="27">
        <v>2018</v>
      </c>
      <c r="H3" s="27">
        <v>2019</v>
      </c>
      <c r="I3" s="28">
        <v>2020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6" customHeight="1" x14ac:dyDescent="0.25">
      <c r="A4" s="48"/>
      <c r="B4" s="49"/>
      <c r="C4" s="49"/>
      <c r="D4" s="50"/>
      <c r="E4" s="49"/>
      <c r="F4" s="49"/>
      <c r="G4" s="49"/>
      <c r="H4" s="49"/>
      <c r="I4" s="73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15.6" x14ac:dyDescent="0.3">
      <c r="A5" s="392" t="s">
        <v>182</v>
      </c>
      <c r="B5" s="393"/>
      <c r="C5" s="393"/>
      <c r="D5" s="393"/>
      <c r="E5" s="393"/>
      <c r="F5" s="393"/>
      <c r="G5" s="393"/>
      <c r="H5" s="393"/>
      <c r="I5" s="394"/>
      <c r="J5" s="52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ht="5.25" customHeight="1" x14ac:dyDescent="0.3">
      <c r="A6" s="634"/>
      <c r="B6" s="635"/>
      <c r="C6" s="635"/>
      <c r="D6" s="635"/>
      <c r="E6" s="635"/>
      <c r="F6" s="635"/>
      <c r="G6" s="635"/>
      <c r="H6" s="635"/>
      <c r="I6" s="636"/>
      <c r="J6" s="52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ht="15.75" hidden="1" customHeight="1" outlineLevel="1" x14ac:dyDescent="0.3">
      <c r="A7" s="634" t="s">
        <v>183</v>
      </c>
      <c r="B7" s="635"/>
      <c r="C7" s="635"/>
      <c r="D7" s="635"/>
      <c r="E7" s="635"/>
      <c r="F7" s="635"/>
      <c r="G7" s="635"/>
      <c r="H7" s="635"/>
      <c r="I7" s="636"/>
      <c r="J7" s="52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ht="15.6" hidden="1" outlineLevel="1" x14ac:dyDescent="0.3">
      <c r="A8" s="637" t="s">
        <v>224</v>
      </c>
      <c r="B8" s="640">
        <v>2649</v>
      </c>
      <c r="C8" s="626">
        <v>2284</v>
      </c>
      <c r="D8" s="626">
        <v>2087</v>
      </c>
      <c r="E8" s="626">
        <v>3313</v>
      </c>
      <c r="F8" s="626">
        <v>3597</v>
      </c>
      <c r="G8" s="626">
        <v>3573</v>
      </c>
      <c r="H8" s="626">
        <v>3663.6019999999999</v>
      </c>
      <c r="I8" s="627">
        <v>3872.7220000000002</v>
      </c>
      <c r="J8" s="5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2" ht="15.6" hidden="1" outlineLevel="1" x14ac:dyDescent="0.3">
      <c r="A9" s="638" t="s">
        <v>225</v>
      </c>
      <c r="B9" s="641">
        <v>3929</v>
      </c>
      <c r="C9" s="628">
        <v>2354</v>
      </c>
      <c r="D9" s="628">
        <v>1901</v>
      </c>
      <c r="E9" s="628">
        <v>787</v>
      </c>
      <c r="F9" s="628">
        <v>474</v>
      </c>
      <c r="G9" s="628">
        <v>434</v>
      </c>
      <c r="H9" s="628">
        <v>497.62400000000002</v>
      </c>
      <c r="I9" s="629">
        <v>1517.3030000000001</v>
      </c>
      <c r="J9" s="5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15.6" hidden="1" outlineLevel="1" x14ac:dyDescent="0.3">
      <c r="A10" s="638" t="s">
        <v>382</v>
      </c>
      <c r="B10" s="641">
        <v>16317</v>
      </c>
      <c r="C10" s="628">
        <v>15819</v>
      </c>
      <c r="D10" s="628">
        <v>13607</v>
      </c>
      <c r="E10" s="628">
        <v>11131</v>
      </c>
      <c r="F10" s="628">
        <v>6936</v>
      </c>
      <c r="G10" s="628">
        <v>3038</v>
      </c>
      <c r="H10" s="628">
        <v>2915.0670000000018</v>
      </c>
      <c r="I10" s="629">
        <v>2519.1539999999964</v>
      </c>
      <c r="J10" s="52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</row>
    <row r="11" spans="1:22" ht="15.6" hidden="1" outlineLevel="1" x14ac:dyDescent="0.3">
      <c r="A11" s="638" t="s">
        <v>226</v>
      </c>
      <c r="B11" s="641">
        <v>2148</v>
      </c>
      <c r="C11" s="628">
        <v>4087</v>
      </c>
      <c r="D11" s="628">
        <v>2745</v>
      </c>
      <c r="E11" s="628">
        <v>1014</v>
      </c>
      <c r="F11" s="628">
        <v>1400</v>
      </c>
      <c r="G11" s="628">
        <v>1756</v>
      </c>
      <c r="H11" s="628">
        <v>1506.864</v>
      </c>
      <c r="I11" s="629">
        <v>2510.1889999999999</v>
      </c>
      <c r="J11" s="52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15.6" hidden="1" outlineLevel="1" x14ac:dyDescent="0.3">
      <c r="A12" s="638" t="s">
        <v>227</v>
      </c>
      <c r="B12" s="641">
        <v>749</v>
      </c>
      <c r="C12" s="628">
        <v>984</v>
      </c>
      <c r="D12" s="628">
        <v>985</v>
      </c>
      <c r="E12" s="628">
        <v>926</v>
      </c>
      <c r="F12" s="628">
        <v>1061</v>
      </c>
      <c r="G12" s="628">
        <v>934</v>
      </c>
      <c r="H12" s="628">
        <v>602</v>
      </c>
      <c r="I12" s="629">
        <v>440.47911945392491</v>
      </c>
      <c r="J12" s="52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2" ht="15.6" hidden="1" outlineLevel="1" x14ac:dyDescent="0.3">
      <c r="A13" s="638" t="s">
        <v>381</v>
      </c>
      <c r="B13" s="641">
        <v>12</v>
      </c>
      <c r="C13" s="628">
        <v>3</v>
      </c>
      <c r="D13" s="628">
        <v>0</v>
      </c>
      <c r="E13" s="628">
        <v>15</v>
      </c>
      <c r="F13" s="628">
        <v>0</v>
      </c>
      <c r="G13" s="628">
        <v>0.5</v>
      </c>
      <c r="H13" s="628">
        <v>0</v>
      </c>
      <c r="I13" s="629">
        <v>0</v>
      </c>
      <c r="J13" s="52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22" ht="15.6" hidden="1" outlineLevel="1" x14ac:dyDescent="0.3">
      <c r="A14" s="638" t="s">
        <v>380</v>
      </c>
      <c r="B14" s="641">
        <v>612</v>
      </c>
      <c r="C14" s="628">
        <v>1044</v>
      </c>
      <c r="D14" s="628">
        <v>2863</v>
      </c>
      <c r="E14" s="628">
        <v>5</v>
      </c>
      <c r="F14" s="628">
        <v>222</v>
      </c>
      <c r="G14" s="628">
        <v>42.55</v>
      </c>
      <c r="H14" s="628">
        <v>70.25</v>
      </c>
      <c r="I14" s="629">
        <v>74.888999999999996</v>
      </c>
      <c r="J14" s="52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 ht="15.6" hidden="1" outlineLevel="1" x14ac:dyDescent="0.3">
      <c r="A15" s="638" t="s">
        <v>228</v>
      </c>
      <c r="B15" s="641">
        <v>135</v>
      </c>
      <c r="C15" s="628">
        <v>116</v>
      </c>
      <c r="D15" s="628">
        <v>15</v>
      </c>
      <c r="E15" s="628">
        <v>0</v>
      </c>
      <c r="F15" s="628">
        <v>0</v>
      </c>
      <c r="G15" s="628">
        <v>0</v>
      </c>
      <c r="H15" s="628">
        <v>0</v>
      </c>
      <c r="I15" s="629">
        <v>0</v>
      </c>
      <c r="J15" s="52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15.6" hidden="1" outlineLevel="1" x14ac:dyDescent="0.3">
      <c r="A16" s="638" t="s">
        <v>379</v>
      </c>
      <c r="B16" s="641">
        <v>3862</v>
      </c>
      <c r="C16" s="628">
        <v>2801</v>
      </c>
      <c r="D16" s="628">
        <v>4483</v>
      </c>
      <c r="E16" s="628">
        <v>3876</v>
      </c>
      <c r="F16" s="628">
        <v>1086</v>
      </c>
      <c r="G16" s="628">
        <v>1053</v>
      </c>
      <c r="H16" s="628">
        <v>3318.66</v>
      </c>
      <c r="I16" s="629">
        <v>1586.3520000000003</v>
      </c>
      <c r="J16" s="52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15.6" hidden="1" outlineLevel="1" x14ac:dyDescent="0.3">
      <c r="A17" s="638" t="s">
        <v>383</v>
      </c>
      <c r="B17" s="641">
        <v>682</v>
      </c>
      <c r="C17" s="628">
        <v>105</v>
      </c>
      <c r="D17" s="628">
        <v>103</v>
      </c>
      <c r="E17" s="628">
        <v>114</v>
      </c>
      <c r="F17" s="628">
        <v>31</v>
      </c>
      <c r="G17" s="628">
        <v>168</v>
      </c>
      <c r="H17" s="628">
        <v>177.41</v>
      </c>
      <c r="I17" s="629">
        <v>236.36270150000001</v>
      </c>
      <c r="J17" s="52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15.6" hidden="1" outlineLevel="1" x14ac:dyDescent="0.3">
      <c r="A18" s="638" t="s">
        <v>384</v>
      </c>
      <c r="B18" s="641">
        <v>10</v>
      </c>
      <c r="C18" s="628">
        <v>7</v>
      </c>
      <c r="D18" s="628">
        <v>10</v>
      </c>
      <c r="E18" s="628">
        <v>8</v>
      </c>
      <c r="F18" s="628">
        <v>9</v>
      </c>
      <c r="G18" s="628">
        <v>7</v>
      </c>
      <c r="H18" s="628">
        <v>9.34</v>
      </c>
      <c r="I18" s="629">
        <v>7.21</v>
      </c>
      <c r="J18" s="52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15.6" hidden="1" outlineLevel="1" x14ac:dyDescent="0.3">
      <c r="A19" s="638" t="s">
        <v>229</v>
      </c>
      <c r="B19" s="641">
        <v>37</v>
      </c>
      <c r="C19" s="628">
        <v>0</v>
      </c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9">
        <v>0</v>
      </c>
      <c r="J19" s="52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15.6" hidden="1" outlineLevel="1" x14ac:dyDescent="0.3">
      <c r="A20" s="638" t="s">
        <v>385</v>
      </c>
      <c r="B20" s="641">
        <v>10</v>
      </c>
      <c r="C20" s="628">
        <v>10</v>
      </c>
      <c r="D20" s="628">
        <v>10</v>
      </c>
      <c r="E20" s="628">
        <v>10</v>
      </c>
      <c r="F20" s="628">
        <v>6</v>
      </c>
      <c r="G20" s="628">
        <v>12</v>
      </c>
      <c r="H20" s="628">
        <v>4.2</v>
      </c>
      <c r="I20" s="629">
        <v>3.1235089285714288</v>
      </c>
      <c r="J20" s="52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15.6" hidden="1" outlineLevel="1" x14ac:dyDescent="0.3">
      <c r="A21" s="638" t="s">
        <v>230</v>
      </c>
      <c r="B21" s="641">
        <v>3</v>
      </c>
      <c r="C21" s="628">
        <v>35</v>
      </c>
      <c r="D21" s="628">
        <v>69</v>
      </c>
      <c r="E21" s="628">
        <v>9</v>
      </c>
      <c r="F21" s="628">
        <v>8</v>
      </c>
      <c r="G21" s="628">
        <v>20</v>
      </c>
      <c r="H21" s="628">
        <v>12.81</v>
      </c>
      <c r="I21" s="629">
        <v>29.119999999999997</v>
      </c>
      <c r="J21" s="53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15.6" hidden="1" outlineLevel="1" x14ac:dyDescent="0.3">
      <c r="A22" s="638" t="s">
        <v>386</v>
      </c>
      <c r="B22" s="641">
        <v>2072</v>
      </c>
      <c r="C22" s="628">
        <v>1123</v>
      </c>
      <c r="D22" s="628">
        <v>286</v>
      </c>
      <c r="E22" s="628">
        <v>244</v>
      </c>
      <c r="F22" s="628">
        <v>167</v>
      </c>
      <c r="G22" s="628">
        <v>237</v>
      </c>
      <c r="H22" s="628">
        <v>498.274</v>
      </c>
      <c r="I22" s="629">
        <v>125.07999999999998</v>
      </c>
      <c r="J22" s="52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15.6" hidden="1" outlineLevel="1" x14ac:dyDescent="0.3">
      <c r="A23" s="638" t="s">
        <v>231</v>
      </c>
      <c r="B23" s="641">
        <v>432</v>
      </c>
      <c r="C23" s="628">
        <v>754</v>
      </c>
      <c r="D23" s="628">
        <v>888</v>
      </c>
      <c r="E23" s="628">
        <v>1060</v>
      </c>
      <c r="F23" s="628">
        <v>1272</v>
      </c>
      <c r="G23" s="628">
        <v>1707</v>
      </c>
      <c r="H23" s="628">
        <v>956.83</v>
      </c>
      <c r="I23" s="629">
        <v>1026.855</v>
      </c>
      <c r="J23" s="52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15.6" hidden="1" outlineLevel="1" x14ac:dyDescent="0.3">
      <c r="A24" s="638" t="s">
        <v>232</v>
      </c>
      <c r="B24" s="641">
        <v>1608</v>
      </c>
      <c r="C24" s="628">
        <v>1082</v>
      </c>
      <c r="D24" s="628">
        <v>1675</v>
      </c>
      <c r="E24" s="628">
        <v>946</v>
      </c>
      <c r="F24" s="628">
        <v>1252</v>
      </c>
      <c r="G24" s="628">
        <v>1403</v>
      </c>
      <c r="H24" s="628">
        <v>5291.76</v>
      </c>
      <c r="I24" s="629">
        <v>14217.141</v>
      </c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pans="1:22" ht="15.6" hidden="1" outlineLevel="1" x14ac:dyDescent="0.3">
      <c r="A25" s="638" t="s">
        <v>233</v>
      </c>
      <c r="B25" s="642">
        <v>0</v>
      </c>
      <c r="C25" s="630">
        <v>0</v>
      </c>
      <c r="D25" s="630">
        <v>0</v>
      </c>
      <c r="E25" s="630">
        <v>0</v>
      </c>
      <c r="F25" s="630">
        <v>198</v>
      </c>
      <c r="G25" s="628">
        <v>0</v>
      </c>
      <c r="H25" s="630">
        <v>0</v>
      </c>
      <c r="I25" s="631">
        <v>0</v>
      </c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1:22" ht="14.25" hidden="1" customHeight="1" outlineLevel="1" x14ac:dyDescent="0.3">
      <c r="A26" s="639" t="s">
        <v>234</v>
      </c>
      <c r="B26" s="643">
        <v>35267</v>
      </c>
      <c r="C26" s="632">
        <v>32608</v>
      </c>
      <c r="D26" s="632">
        <v>31727</v>
      </c>
      <c r="E26" s="632">
        <v>23458</v>
      </c>
      <c r="F26" s="632">
        <v>17719</v>
      </c>
      <c r="G26" s="632">
        <v>14385.05</v>
      </c>
      <c r="H26" s="632">
        <v>19524.690999999999</v>
      </c>
      <c r="I26" s="633">
        <v>28165.980329882492</v>
      </c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2" ht="14.4" customHeight="1" collapsed="1" x14ac:dyDescent="0.3">
      <c r="A27" s="610"/>
      <c r="B27" s="278"/>
      <c r="C27" s="278"/>
      <c r="D27" s="278"/>
      <c r="E27" s="278"/>
      <c r="F27" s="278"/>
      <c r="G27" s="278"/>
      <c r="H27" s="278"/>
      <c r="I27" s="608"/>
      <c r="J27" s="52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ht="15.6" x14ac:dyDescent="0.3">
      <c r="A28" s="74" t="s">
        <v>113</v>
      </c>
      <c r="B28" s="75">
        <v>35267</v>
      </c>
      <c r="C28" s="75">
        <v>32608</v>
      </c>
      <c r="D28" s="75">
        <v>31727</v>
      </c>
      <c r="E28" s="75">
        <v>23458</v>
      </c>
      <c r="F28" s="75">
        <v>17719</v>
      </c>
      <c r="G28" s="75">
        <v>14385</v>
      </c>
      <c r="H28" s="75">
        <v>19524.690999999999</v>
      </c>
      <c r="I28" s="611">
        <v>28165.980329882492</v>
      </c>
      <c r="J28" s="52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ht="15.6" x14ac:dyDescent="0.3">
      <c r="A29" s="74" t="s">
        <v>373</v>
      </c>
      <c r="B29" s="75">
        <v>2292</v>
      </c>
      <c r="C29" s="75">
        <v>6181</v>
      </c>
      <c r="D29" s="75">
        <v>8241</v>
      </c>
      <c r="E29" s="75">
        <v>9943</v>
      </c>
      <c r="F29" s="75">
        <v>10163</v>
      </c>
      <c r="G29" s="75">
        <v>11096</v>
      </c>
      <c r="H29" s="75">
        <v>9789.7289999999775</v>
      </c>
      <c r="I29" s="611">
        <v>9904.0379999999241</v>
      </c>
      <c r="J29" s="52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16.5" customHeight="1" x14ac:dyDescent="0.3">
      <c r="A30" s="74" t="s">
        <v>374</v>
      </c>
      <c r="B30" s="75">
        <v>4671</v>
      </c>
      <c r="C30" s="75">
        <v>1408</v>
      </c>
      <c r="D30" s="75">
        <v>931</v>
      </c>
      <c r="E30" s="75">
        <v>908</v>
      </c>
      <c r="F30" s="75">
        <v>705</v>
      </c>
      <c r="G30" s="75">
        <v>87</v>
      </c>
      <c r="H30" s="75">
        <v>119.7</v>
      </c>
      <c r="I30" s="611">
        <v>178.13899999999998</v>
      </c>
      <c r="J30" s="52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2" s="21" customFormat="1" ht="16.5" customHeight="1" x14ac:dyDescent="0.3">
      <c r="A31" s="76" t="s">
        <v>114</v>
      </c>
      <c r="B31" s="75">
        <v>42230</v>
      </c>
      <c r="C31" s="75">
        <v>40197</v>
      </c>
      <c r="D31" s="75">
        <v>40899</v>
      </c>
      <c r="E31" s="75">
        <v>34309</v>
      </c>
      <c r="F31" s="75">
        <v>28587</v>
      </c>
      <c r="G31" s="75">
        <v>25568</v>
      </c>
      <c r="H31" s="75">
        <v>29434.119999999977</v>
      </c>
      <c r="I31" s="611">
        <v>38248.157329882415</v>
      </c>
      <c r="J31" s="52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22" s="21" customFormat="1" ht="16.5" customHeight="1" x14ac:dyDescent="0.3">
      <c r="A32" s="619" t="s">
        <v>375</v>
      </c>
      <c r="B32" s="277">
        <f>SUM(B28:B29)/B31</f>
        <v>0.88939142789486147</v>
      </c>
      <c r="C32" s="277">
        <f t="shared" ref="C32:I32" si="0">SUM(C28:C29)/C31</f>
        <v>0.96497251038634724</v>
      </c>
      <c r="D32" s="277">
        <f t="shared" si="0"/>
        <v>0.977236607252011</v>
      </c>
      <c r="E32" s="277">
        <f t="shared" si="0"/>
        <v>0.97353464105628262</v>
      </c>
      <c r="F32" s="277">
        <f t="shared" si="0"/>
        <v>0.97533844054990027</v>
      </c>
      <c r="G32" s="277">
        <f t="shared" si="0"/>
        <v>0.99659730913642053</v>
      </c>
      <c r="H32" s="277">
        <f t="shared" si="0"/>
        <v>0.99593329102415828</v>
      </c>
      <c r="I32" s="612">
        <f t="shared" si="0"/>
        <v>0.99534254687190316</v>
      </c>
      <c r="J32" s="52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</row>
    <row r="33" spans="1:22" s="21" customFormat="1" ht="15.6" x14ac:dyDescent="0.3">
      <c r="A33" s="618" t="s">
        <v>376</v>
      </c>
      <c r="B33" s="803" t="s">
        <v>208</v>
      </c>
      <c r="C33" s="804"/>
      <c r="D33" s="804"/>
      <c r="E33" s="804"/>
      <c r="F33" s="804"/>
      <c r="G33" s="804"/>
      <c r="H33" s="805"/>
      <c r="I33" s="616">
        <v>33507.794628382413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</row>
    <row r="34" spans="1:22" s="21" customFormat="1" ht="15.6" x14ac:dyDescent="0.3">
      <c r="A34" s="618" t="s">
        <v>377</v>
      </c>
      <c r="B34" s="803" t="s">
        <v>208</v>
      </c>
      <c r="C34" s="804"/>
      <c r="D34" s="804"/>
      <c r="E34" s="804"/>
      <c r="F34" s="804"/>
      <c r="G34" s="804"/>
      <c r="H34" s="805"/>
      <c r="I34" s="616">
        <v>4740.3627015000002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pans="1:22" s="21" customFormat="1" ht="15.6" x14ac:dyDescent="0.3">
      <c r="A35" s="620" t="s">
        <v>378</v>
      </c>
      <c r="B35" s="803" t="s">
        <v>208</v>
      </c>
      <c r="C35" s="804"/>
      <c r="D35" s="804"/>
      <c r="E35" s="804"/>
      <c r="F35" s="804"/>
      <c r="G35" s="804"/>
      <c r="H35" s="805"/>
      <c r="I35" s="617">
        <v>0.1239370216090505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</row>
    <row r="36" spans="1:22" s="21" customFormat="1" ht="5.25" customHeight="1" x14ac:dyDescent="0.3">
      <c r="A36" s="615"/>
      <c r="B36" s="77"/>
      <c r="C36" s="77"/>
      <c r="D36" s="77"/>
      <c r="E36" s="77"/>
      <c r="F36" s="105"/>
      <c r="G36" s="279"/>
      <c r="H36" s="279"/>
      <c r="I36" s="609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1:22" ht="16.5" customHeight="1" x14ac:dyDescent="0.3">
      <c r="A37" s="78" t="s">
        <v>178</v>
      </c>
      <c r="B37" s="79">
        <v>38385</v>
      </c>
      <c r="C37" s="79">
        <v>39623</v>
      </c>
      <c r="D37" s="79">
        <v>40866</v>
      </c>
      <c r="E37" s="79">
        <v>34319</v>
      </c>
      <c r="F37" s="106">
        <v>28973</v>
      </c>
      <c r="G37" s="280">
        <v>26648</v>
      </c>
      <c r="H37" s="280">
        <v>30398</v>
      </c>
      <c r="I37" s="621">
        <v>39134.607617784073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r="38" spans="1:22" ht="16.5" customHeight="1" x14ac:dyDescent="0.3">
      <c r="A38" s="78" t="s">
        <v>179</v>
      </c>
      <c r="B38" s="79">
        <v>5522</v>
      </c>
      <c r="C38" s="79">
        <v>2348</v>
      </c>
      <c r="D38" s="79">
        <v>1771</v>
      </c>
      <c r="E38" s="79">
        <v>2094</v>
      </c>
      <c r="F38" s="79">
        <v>2079</v>
      </c>
      <c r="G38" s="79">
        <v>1459</v>
      </c>
      <c r="H38" s="79">
        <v>1541.5223573259768</v>
      </c>
      <c r="I38" s="622">
        <v>1461.9405018779767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</row>
    <row r="39" spans="1:22" ht="16.5" customHeight="1" x14ac:dyDescent="0.3">
      <c r="A39" s="78" t="s">
        <v>180</v>
      </c>
      <c r="B39" s="79">
        <v>43907</v>
      </c>
      <c r="C39" s="79">
        <v>41971</v>
      </c>
      <c r="D39" s="79">
        <v>42637</v>
      </c>
      <c r="E39" s="79">
        <v>36413</v>
      </c>
      <c r="F39" s="79">
        <v>31052</v>
      </c>
      <c r="G39" s="79">
        <v>28107</v>
      </c>
      <c r="H39" s="79">
        <v>31939.176913820007</v>
      </c>
      <c r="I39" s="623">
        <v>40596.548119662053</v>
      </c>
      <c r="J39" s="52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pans="1:22" ht="18" customHeight="1" x14ac:dyDescent="0.3">
      <c r="A40" s="436" t="s">
        <v>181</v>
      </c>
      <c r="B40" s="613">
        <f>B37/B39</f>
        <v>0.8742341767827454</v>
      </c>
      <c r="C40" s="613">
        <f t="shared" ref="C40:I40" si="1">C37/C39</f>
        <v>0.94405661051678536</v>
      </c>
      <c r="D40" s="613">
        <f t="shared" si="1"/>
        <v>0.9584633065178132</v>
      </c>
      <c r="E40" s="613">
        <f t="shared" si="1"/>
        <v>0.942493065663362</v>
      </c>
      <c r="F40" s="613">
        <f t="shared" si="1"/>
        <v>0.93304779080252476</v>
      </c>
      <c r="G40" s="613">
        <f t="shared" si="1"/>
        <v>0.94809122282705371</v>
      </c>
      <c r="H40" s="613">
        <f t="shared" si="1"/>
        <v>0.95174650499045443</v>
      </c>
      <c r="I40" s="624">
        <f t="shared" si="1"/>
        <v>0.96398855150027096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</row>
    <row r="41" spans="1:22" ht="18" customHeight="1" thickBot="1" x14ac:dyDescent="0.35">
      <c r="A41" s="437" t="s">
        <v>198</v>
      </c>
      <c r="B41" s="614">
        <f>B38/B39</f>
        <v>0.12576582321725466</v>
      </c>
      <c r="C41" s="614">
        <f t="shared" ref="C41:H41" si="2">C38/C39</f>
        <v>5.5943389483214603E-2</v>
      </c>
      <c r="D41" s="614">
        <f t="shared" si="2"/>
        <v>4.1536693482186832E-2</v>
      </c>
      <c r="E41" s="614">
        <f t="shared" si="2"/>
        <v>5.7506934336638012E-2</v>
      </c>
      <c r="F41" s="614">
        <f t="shared" si="2"/>
        <v>6.6952209197475201E-2</v>
      </c>
      <c r="G41" s="614">
        <f t="shared" si="2"/>
        <v>5.1908777172946244E-2</v>
      </c>
      <c r="H41" s="614">
        <f t="shared" si="2"/>
        <v>4.8264310676677573E-2</v>
      </c>
      <c r="I41" s="625">
        <f>I38/I39</f>
        <v>3.6011448499728912E-2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</row>
    <row r="42" spans="1:22" ht="15.6" x14ac:dyDescent="0.3">
      <c r="A42" s="438"/>
      <c r="B42" s="54"/>
      <c r="C42" s="54"/>
      <c r="D42" s="54"/>
      <c r="E42" s="54"/>
      <c r="F42" s="54"/>
      <c r="G42" s="54"/>
      <c r="H42" s="54"/>
      <c r="I42" s="54"/>
      <c r="J42" s="52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pans="1:22" ht="15.6" x14ac:dyDescent="0.3">
      <c r="A43" s="43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1:22" ht="16.2" x14ac:dyDescent="0.25">
      <c r="A44" s="40" t="s">
        <v>193</v>
      </c>
      <c r="B44" s="51"/>
      <c r="C44" s="51"/>
      <c r="D44" s="52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1:22" ht="16.2" x14ac:dyDescent="0.3">
      <c r="A45" s="178" t="s">
        <v>116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pans="1:22" ht="15.6" x14ac:dyDescent="0.3">
      <c r="A46" s="644" t="s">
        <v>387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  <row r="47" spans="1:22" ht="15.6" x14ac:dyDescent="0.3">
      <c r="A47" s="644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</row>
    <row r="48" spans="1:22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</row>
    <row r="49" spans="1:22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pans="1:22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spans="1:22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</row>
    <row r="52" spans="1:22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</row>
    <row r="53" spans="1:22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pans="1:22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</row>
    <row r="55" spans="1:22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pans="1:22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</row>
    <row r="57" spans="1:22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</row>
    <row r="58" spans="1:22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</row>
  </sheetData>
  <mergeCells count="3">
    <mergeCell ref="B33:H33"/>
    <mergeCell ref="B34:H34"/>
    <mergeCell ref="B35:H35"/>
  </mergeCells>
  <pageMargins left="0.74803149606299213" right="0.74803149606299213" top="0.98425196850393704" bottom="0.98425196850393704" header="0.51181102362204722" footer="0.51181102362204722"/>
  <pageSetup paperSize="8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Y42"/>
  <sheetViews>
    <sheetView zoomScale="90" zoomScaleNormal="90" workbookViewId="0">
      <selection activeCell="A2" sqref="A2"/>
    </sheetView>
  </sheetViews>
  <sheetFormatPr defaultColWidth="9.109375" defaultRowHeight="10.199999999999999" x14ac:dyDescent="0.2"/>
  <cols>
    <col min="1" max="1" width="53.44140625" style="3" bestFit="1" customWidth="1"/>
    <col min="2" max="2" width="15.33203125" style="3" hidden="1" customWidth="1"/>
    <col min="3" max="3" width="14.6640625" style="3" hidden="1" customWidth="1"/>
    <col min="4" max="4" width="13.6640625" style="3" hidden="1" customWidth="1"/>
    <col min="5" max="6" width="12.88671875" style="3" hidden="1" customWidth="1"/>
    <col min="7" max="11" width="12.77734375" style="3" customWidth="1"/>
    <col min="12" max="12" width="13.88671875" style="3" customWidth="1"/>
    <col min="13" max="16384" width="9.109375" style="3"/>
  </cols>
  <sheetData>
    <row r="1" spans="1:25" ht="18" thickBot="1" x14ac:dyDescent="0.35">
      <c r="A1" s="381" t="s">
        <v>172</v>
      </c>
      <c r="B1" s="388"/>
      <c r="C1" s="388"/>
      <c r="D1" s="388"/>
      <c r="E1" s="388"/>
      <c r="F1" s="388"/>
      <c r="G1" s="388"/>
      <c r="H1" s="388"/>
      <c r="I1" s="388"/>
      <c r="J1" s="388"/>
      <c r="K1" s="389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18.600000000000001" thickBot="1" x14ac:dyDescent="0.25">
      <c r="A2" s="380" t="s">
        <v>333</v>
      </c>
      <c r="B2" s="181"/>
      <c r="C2" s="25"/>
      <c r="D2" s="59"/>
      <c r="E2" s="59"/>
      <c r="F2" s="59"/>
      <c r="G2" s="59"/>
      <c r="H2" s="59"/>
      <c r="I2" s="59"/>
      <c r="J2" s="661"/>
      <c r="K2" s="662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8.600000000000001" thickBot="1" x14ac:dyDescent="0.35">
      <c r="A3" s="384"/>
      <c r="B3" s="382">
        <v>2011</v>
      </c>
      <c r="C3" s="383">
        <v>2012</v>
      </c>
      <c r="D3" s="383">
        <v>2013</v>
      </c>
      <c r="E3" s="383">
        <v>2014</v>
      </c>
      <c r="F3" s="383">
        <v>2015</v>
      </c>
      <c r="G3" s="383">
        <v>2016</v>
      </c>
      <c r="H3" s="383" t="s">
        <v>115</v>
      </c>
      <c r="I3" s="383">
        <v>2018</v>
      </c>
      <c r="J3" s="655">
        <v>2019</v>
      </c>
      <c r="K3" s="656">
        <v>2020</v>
      </c>
      <c r="L3" s="294"/>
      <c r="M3" s="295"/>
      <c r="N3" s="256"/>
      <c r="O3" s="256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15" customHeight="1" x14ac:dyDescent="0.3">
      <c r="A4" s="24"/>
      <c r="B4" s="25"/>
      <c r="C4" s="25"/>
      <c r="D4" s="25"/>
      <c r="E4" s="25"/>
      <c r="F4" s="25"/>
      <c r="G4" s="25"/>
      <c r="H4" s="25"/>
      <c r="I4" s="25"/>
      <c r="J4" s="657"/>
      <c r="K4" s="658"/>
      <c r="L4" s="294"/>
      <c r="M4" s="256"/>
      <c r="N4" s="256"/>
      <c r="O4" s="256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25" ht="21.75" customHeight="1" x14ac:dyDescent="0.2">
      <c r="A5" s="385" t="s">
        <v>21</v>
      </c>
      <c r="B5" s="37"/>
      <c r="C5" s="37"/>
      <c r="D5" s="37"/>
      <c r="E5" s="37"/>
      <c r="F5" s="37"/>
      <c r="G5" s="37"/>
      <c r="H5" s="37"/>
      <c r="I5" s="37"/>
      <c r="J5" s="659"/>
      <c r="K5" s="660"/>
      <c r="L5" s="294"/>
      <c r="M5" s="296"/>
      <c r="N5" s="296"/>
      <c r="O5" s="296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t="19.5" customHeight="1" thickBot="1" x14ac:dyDescent="0.35">
      <c r="A6" s="386" t="s">
        <v>151</v>
      </c>
      <c r="B6" s="387">
        <v>1514621</v>
      </c>
      <c r="C6" s="4">
        <v>1358827</v>
      </c>
      <c r="D6" s="4">
        <v>1307432</v>
      </c>
      <c r="E6" s="4">
        <v>1293676.7273100072</v>
      </c>
      <c r="F6" s="649">
        <v>1135681</v>
      </c>
      <c r="G6" s="649">
        <v>1205816</v>
      </c>
      <c r="H6" s="649">
        <v>1625124</v>
      </c>
      <c r="I6" s="649">
        <v>1855229</v>
      </c>
      <c r="J6" s="650">
        <v>1953013.1993262949</v>
      </c>
      <c r="K6" s="651">
        <v>2228426.5049999906</v>
      </c>
      <c r="L6" s="297"/>
      <c r="M6" s="296"/>
      <c r="N6" s="296"/>
      <c r="O6" s="296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16.2" thickBot="1" x14ac:dyDescent="0.35">
      <c r="A7" s="6" t="s">
        <v>20</v>
      </c>
      <c r="B7" s="7">
        <f>SUM(B6:B6)</f>
        <v>1514621</v>
      </c>
      <c r="C7" s="7">
        <f>SUM(C6:C6)</f>
        <v>1358827</v>
      </c>
      <c r="D7" s="7">
        <f>SUM(D6:D6)</f>
        <v>1307432</v>
      </c>
      <c r="E7" s="7">
        <f>SUM(E6:E6)</f>
        <v>1293676.7273100072</v>
      </c>
      <c r="F7" s="652">
        <v>1135681</v>
      </c>
      <c r="G7" s="652">
        <v>1205816</v>
      </c>
      <c r="H7" s="652">
        <v>1625124</v>
      </c>
      <c r="I7" s="652">
        <v>1855229</v>
      </c>
      <c r="J7" s="652">
        <v>1953013.1993262949</v>
      </c>
      <c r="K7" s="653">
        <v>2228426.5049999906</v>
      </c>
      <c r="L7" s="60"/>
      <c r="M7" s="296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16.2" thickBot="1" x14ac:dyDescent="0.25">
      <c r="A8" s="2" t="s">
        <v>28</v>
      </c>
      <c r="B8" s="5"/>
      <c r="C8" s="5">
        <f>(C7-B7)/B7</f>
        <v>-0.1028600554198047</v>
      </c>
      <c r="D8" s="5">
        <f>(D7-C7)/C7</f>
        <v>-3.7823063568798679E-2</v>
      </c>
      <c r="E8" s="5">
        <f>(E7-D7)/D7</f>
        <v>-1.0520832203887311E-2</v>
      </c>
      <c r="F8" s="654">
        <v>-0.1221</v>
      </c>
      <c r="G8" s="774">
        <v>6.1755898003048371E-2</v>
      </c>
      <c r="H8" s="774">
        <v>0.34773796333769003</v>
      </c>
      <c r="I8" s="774">
        <v>0.14159227234352589</v>
      </c>
      <c r="J8" s="774">
        <v>5.2707347355121614E-2</v>
      </c>
      <c r="K8" s="775">
        <v>0.14101968474596149</v>
      </c>
      <c r="L8" s="60"/>
      <c r="M8" s="296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5" x14ac:dyDescent="0.2">
      <c r="A9" s="66"/>
      <c r="B9" s="67"/>
      <c r="C9" s="67"/>
      <c r="D9" s="67"/>
      <c r="E9" s="67"/>
      <c r="F9" s="67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5" ht="14.4" x14ac:dyDescent="0.3">
      <c r="A10" s="182" t="s">
        <v>94</v>
      </c>
      <c r="B10" s="67"/>
      <c r="C10" s="67"/>
      <c r="D10" s="67"/>
      <c r="E10" s="67"/>
      <c r="F10" s="67"/>
      <c r="G10" s="60"/>
      <c r="H10" s="60"/>
      <c r="I10" s="60"/>
      <c r="J10" s="60"/>
      <c r="K10" s="60"/>
      <c r="L10" s="64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10.5" customHeight="1" x14ac:dyDescent="0.3">
      <c r="A11" s="182"/>
      <c r="B11" s="67"/>
      <c r="C11" s="67"/>
      <c r="D11" s="67"/>
      <c r="E11" s="67"/>
      <c r="F11" s="67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 ht="16.2" x14ac:dyDescent="0.3">
      <c r="A12" s="40" t="s">
        <v>388</v>
      </c>
      <c r="B12" s="60"/>
      <c r="C12" s="60"/>
      <c r="D12" s="60"/>
      <c r="E12" s="60"/>
      <c r="F12" s="41"/>
      <c r="G12" s="60"/>
      <c r="H12" s="60"/>
      <c r="I12" s="60"/>
      <c r="J12" s="64"/>
      <c r="K12" s="64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ht="16.2" x14ac:dyDescent="0.3">
      <c r="A13" s="178" t="s">
        <v>116</v>
      </c>
      <c r="B13" s="43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ht="15.75" customHeight="1" x14ac:dyDescent="0.3">
      <c r="A14" s="178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ht="16.2" x14ac:dyDescent="0.2">
      <c r="A15" s="108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2">
      <c r="A16" s="43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x14ac:dyDescent="0.2">
      <c r="A17" s="43"/>
      <c r="B17" s="60"/>
      <c r="C17" s="60"/>
      <c r="D17" s="60"/>
      <c r="E17" s="60"/>
      <c r="F17" s="60"/>
      <c r="G17" s="60"/>
      <c r="H17" s="60"/>
      <c r="I17" s="63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 x14ac:dyDescent="0.2">
      <c r="A18" s="43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1:25" x14ac:dyDescent="0.2">
      <c r="A19" s="43"/>
      <c r="B19" s="60"/>
      <c r="C19" s="60"/>
      <c r="D19" s="60"/>
      <c r="E19" s="60"/>
      <c r="F19" s="60"/>
      <c r="G19" s="60"/>
      <c r="H19" s="60"/>
      <c r="I19" s="63"/>
      <c r="J19" s="390"/>
      <c r="K19" s="379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1:25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1:25" ht="14.4" x14ac:dyDescent="0.3">
      <c r="A22" s="60"/>
      <c r="B22" s="41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25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1:25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1:25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1:25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1:25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1:25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1:25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1:25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1:25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1:25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1:25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1:25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1:25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5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1:25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_x0020_Category xmlns="b988f693-14b7-45c0-865c-d40b9126f72b">Net Good</Data_x0020_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ustainability Report Data Sheet" ma:contentTypeID="0x010100A198416EC0396C45AF1FC81059B58EC207001A5E3EF1361F654193782E06BA761BC8" ma:contentTypeVersion="2" ma:contentTypeDescription="SR data sheet content type" ma:contentTypeScope="" ma:versionID="54e8e5588dedb098d91c8b3b5bcfc2ec">
  <xsd:schema xmlns:xsd="http://www.w3.org/2001/XMLSchema" xmlns:xs="http://www.w3.org/2001/XMLSchema" xmlns:p="http://schemas.microsoft.com/office/2006/metadata/properties" xmlns:ns2="b988f693-14b7-45c0-865c-d40b9126f72b" targetNamespace="http://schemas.microsoft.com/office/2006/metadata/properties" ma:root="true" ma:fieldsID="edb8ece82d5d1c5b26a00b78bc1bf1bb" ns2:_="">
    <xsd:import namespace="b988f693-14b7-45c0-865c-d40b9126f72b"/>
    <xsd:element name="properties">
      <xsd:complexType>
        <xsd:sequence>
          <xsd:element name="documentManagement">
            <xsd:complexType>
              <xsd:all>
                <xsd:element ref="ns2:Data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8f693-14b7-45c0-865c-d40b9126f72b" elementFormDefault="qualified">
    <xsd:import namespace="http://schemas.microsoft.com/office/2006/documentManagement/types"/>
    <xsd:import namespace="http://schemas.microsoft.com/office/infopath/2007/PartnerControls"/>
    <xsd:element name="Data_x0020_Category" ma:index="8" nillable="true" ma:displayName="Data Category" ma:format="Dropdown" ma:internalName="Data_x0020_Category">
      <xsd:simpleType>
        <xsd:restriction base="dms:Choice">
          <xsd:enumeration value="Connected Society"/>
          <xsd:enumeration value="Net Good"/>
          <xsd:enumeration value="Improving Lives"/>
          <xsd:enumeration value="Better Busines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88495-A473-4C33-81B6-B00C960D8920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b988f693-14b7-45c0-865c-d40b9126f72b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A3D4C4-6411-4BD8-8E46-31D826B16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BFCD69-7C69-410B-9135-13E83D7806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88f693-14b7-45c0-865c-d40b9126f7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Index</vt:lpstr>
      <vt:lpstr>Energy</vt:lpstr>
      <vt:lpstr>Renewable_electricity</vt:lpstr>
      <vt:lpstr>GHG_emissions_summaries</vt:lpstr>
      <vt:lpstr>GHG_emissions_end-to-end</vt:lpstr>
      <vt:lpstr>GHG_emissions_SupplyChain</vt:lpstr>
      <vt:lpstr>Transport_and_travel</vt:lpstr>
      <vt:lpstr>Waste_and_recycling</vt:lpstr>
      <vt:lpstr>Water</vt:lpstr>
      <vt:lpstr>Transport_and_travel!SRtable</vt:lpstr>
      <vt:lpstr>Waste_and_recycling!SRTable</vt:lpstr>
    </vt:vector>
  </TitlesOfParts>
  <Company>BT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Carbon emissions from our operations</dc:title>
  <dc:creator>Ian Wood</dc:creator>
  <cp:lastModifiedBy>Ganderton,GS,Gary,CRR R</cp:lastModifiedBy>
  <cp:lastPrinted>2013-04-22T10:48:25Z</cp:lastPrinted>
  <dcterms:created xsi:type="dcterms:W3CDTF">2012-05-02T09:21:17Z</dcterms:created>
  <dcterms:modified xsi:type="dcterms:W3CDTF">2020-06-12T09:29:00Z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0x010100A198416EC0396C45AF1FC81059B58EC207001A5E3EF1361F654193782E06BA761BC8</vt:lpwstr>
  </property>
</Properties>
</file>