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hisWorkbook" hidePivotFieldList="1" defaultThemeVersion="124226"/>
  <bookViews>
    <workbookView xWindow="-5565" yWindow="195" windowWidth="20520" windowHeight="7260"/>
  </bookViews>
  <sheets>
    <sheet name="Index" sheetId="10" r:id="rId1"/>
    <sheet name="Carbon_emissions_operations" sheetId="1" r:id="rId2"/>
    <sheet name="Carbon_emissions_EndToEnd" sheetId="17" r:id="rId3"/>
    <sheet name="Energy" sheetId="3" r:id="rId4"/>
    <sheet name="Renewable_electricity" sheetId="14" r:id="rId5"/>
    <sheet name="Water" sheetId="7" r:id="rId6"/>
    <sheet name="Transport_and_travel" sheetId="4" r:id="rId7"/>
    <sheet name="Waste and recycling" sheetId="5" r:id="rId8"/>
    <sheet name="ManagingSustainableSupplyChain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4" hidden="1">Renewable_electricity!$A$6:$O$33</definedName>
    <definedName name="Oil_Conv_Fact">[1]Lookup!$D$9:$E$10</definedName>
    <definedName name="SRtable" localSheetId="6">Transport_and_travel!$A$1:$G$39</definedName>
    <definedName name="SRTable" localSheetId="7">'Waste and recycling'!$A$1:$H$36</definedName>
    <definedName name="SRTable">Carbon_emissions_operations!$A$1:$D$56</definedName>
  </definedNames>
  <calcPr calcId="152511"/>
</workbook>
</file>

<file path=xl/calcChain.xml><?xml version="1.0" encoding="utf-8"?>
<calcChain xmlns="http://schemas.openxmlformats.org/spreadsheetml/2006/main">
  <c r="I10" i="4" l="1"/>
  <c r="I9" i="4"/>
  <c r="G36" i="4" l="1"/>
  <c r="G35" i="4"/>
  <c r="G34" i="4"/>
  <c r="H36" i="4"/>
  <c r="H35" i="4"/>
  <c r="H34" i="4"/>
  <c r="I36" i="4"/>
  <c r="I35" i="4"/>
  <c r="I34" i="4"/>
  <c r="I29" i="4" l="1"/>
  <c r="I30" i="4" l="1"/>
  <c r="I23" i="4" l="1"/>
  <c r="I24" i="4"/>
  <c r="I22" i="4"/>
  <c r="I21" i="4"/>
  <c r="I15" i="4" l="1"/>
  <c r="I16" i="4"/>
  <c r="I8" i="4"/>
  <c r="I7" i="4"/>
  <c r="I11" i="4" l="1"/>
  <c r="I37" i="4"/>
  <c r="I17" i="4"/>
  <c r="I25" i="4" l="1"/>
  <c r="I31" i="4"/>
  <c r="H29" i="4" l="1"/>
  <c r="F34" i="4" l="1"/>
  <c r="F35" i="4"/>
  <c r="F36" i="4"/>
  <c r="H24" i="4" l="1"/>
  <c r="H23" i="4"/>
  <c r="H22" i="4"/>
  <c r="H21" i="4"/>
  <c r="H8" i="4" l="1"/>
  <c r="H7" i="4"/>
  <c r="H30" i="4" l="1"/>
  <c r="H16" i="4" l="1"/>
  <c r="H15" i="4"/>
  <c r="H37" i="4" l="1"/>
  <c r="H31" i="4"/>
  <c r="H25" i="4"/>
  <c r="H17" i="4"/>
  <c r="H11" i="4"/>
  <c r="F16" i="4" l="1"/>
  <c r="F15" i="4"/>
  <c r="E16" i="4"/>
  <c r="E15" i="4"/>
  <c r="D16" i="4"/>
  <c r="D15" i="4"/>
  <c r="C16" i="4"/>
  <c r="C15" i="4"/>
  <c r="B37" i="4"/>
  <c r="E36" i="4"/>
  <c r="D36" i="4"/>
  <c r="C36" i="4"/>
  <c r="E35" i="4"/>
  <c r="D35" i="4"/>
  <c r="C35" i="4"/>
  <c r="E34" i="4"/>
  <c r="D34" i="4"/>
  <c r="C34" i="4"/>
  <c r="B31" i="4"/>
  <c r="G30" i="4"/>
  <c r="G29" i="4"/>
  <c r="F29" i="4"/>
  <c r="F31" i="4" s="1"/>
  <c r="E29" i="4"/>
  <c r="E31" i="4" s="1"/>
  <c r="D29" i="4"/>
  <c r="D31" i="4" s="1"/>
  <c r="C29" i="4"/>
  <c r="C31" i="4" s="1"/>
  <c r="G25" i="4"/>
  <c r="F25" i="4"/>
  <c r="E25" i="4"/>
  <c r="D25" i="4"/>
  <c r="C25" i="4"/>
  <c r="B25" i="4"/>
  <c r="G16" i="4"/>
  <c r="G15" i="4"/>
  <c r="G11" i="4"/>
  <c r="F11" i="4"/>
  <c r="E11" i="4"/>
  <c r="D11" i="4"/>
  <c r="C11" i="4"/>
  <c r="B11" i="4"/>
  <c r="G31" i="4" l="1"/>
  <c r="E17" i="4"/>
  <c r="D17" i="4"/>
  <c r="F17" i="4"/>
  <c r="G17" i="4"/>
  <c r="F37" i="4"/>
  <c r="G37" i="4"/>
  <c r="C17" i="4"/>
  <c r="E37" i="4"/>
  <c r="C37" i="4"/>
  <c r="D37" i="4"/>
</calcChain>
</file>

<file path=xl/comments1.xml><?xml version="1.0" encoding="utf-8"?>
<comments xmlns="http://schemas.openxmlformats.org/spreadsheetml/2006/main">
  <authors>
    <author>Ganderton,GS,Gary,COE R</author>
  </authors>
  <commentList>
    <comment ref="A63" authorId="0">
      <text>
        <r>
          <rPr>
            <b/>
            <sz val="9"/>
            <color indexed="81"/>
            <rFont val="Tahoma"/>
            <family val="2"/>
          </rPr>
          <t>Operational totals difference - Explained</t>
        </r>
        <r>
          <rPr>
            <sz val="9"/>
            <color indexed="81"/>
            <rFont val="Tahoma"/>
            <family val="2"/>
          </rPr>
          <t xml:space="preserve">
The difference between the Carbon emissions operations sheet total (eg 2016/17= 428kt) and the BT operational total in this sheet (2016/17 = 369kt) is due historically to the  Carbon emissions operations sheet excluding  employee commuting  (Only introduced into this  full end-to-end report) and additionally transmission and distribution losses (T&amp;D) were historically included within the Carbon emissions operations sheet model originally as Scope 2 but later moved under Scope 3, howeverthese are now classed as upstream within this report. To preserve annual comparison within the Carbon emissions operations sheet, T&amp;D is still  included and employee commuting is excluded.
As an example the difference with roundings for 2016/17 (kt) = 428 - 369 = 58 and equals T&amp;D minus operational employee commuting  emissions = 94 - 36.</t>
        </r>
      </text>
    </comment>
  </commentList>
</comments>
</file>

<file path=xl/sharedStrings.xml><?xml version="1.0" encoding="utf-8"?>
<sst xmlns="http://schemas.openxmlformats.org/spreadsheetml/2006/main" count="456" uniqueCount="289">
  <si>
    <t>1997 (Base)</t>
  </si>
  <si>
    <t>Less purchases of;</t>
  </si>
  <si>
    <t>Rail travel (Using UK Factors)</t>
  </si>
  <si>
    <t>Scope 1 - Direct GHG emissions</t>
  </si>
  <si>
    <t>Renewable supply</t>
  </si>
  <si>
    <t>CHP low carbon supply</t>
  </si>
  <si>
    <t>Taxi</t>
  </si>
  <si>
    <t>Annual Percentage change</t>
  </si>
  <si>
    <t>Number of commercial vehicles (UK only)</t>
  </si>
  <si>
    <t>Diesel</t>
  </si>
  <si>
    <t>Petrol</t>
  </si>
  <si>
    <t>Total number of vehicles</t>
  </si>
  <si>
    <t>Fuel used by UK commercial fleet (million litres)</t>
  </si>
  <si>
    <t>Unleaded Petrol</t>
  </si>
  <si>
    <t>Total fuel used</t>
  </si>
  <si>
    <t>Total number of vehicles in UK company car fleet</t>
  </si>
  <si>
    <t>Petrol/ electric</t>
  </si>
  <si>
    <t>Diesel/ electric</t>
  </si>
  <si>
    <t>Total Number of Vehicles</t>
  </si>
  <si>
    <t>Distance travelled on business in the UK</t>
  </si>
  <si>
    <t>Company/Hire cars &amp; private vehicles</t>
  </si>
  <si>
    <t>Commercial vehicles</t>
  </si>
  <si>
    <t>Total (million km)</t>
  </si>
  <si>
    <t>Domestic</t>
  </si>
  <si>
    <t>Short haul</t>
  </si>
  <si>
    <t>Long haul</t>
  </si>
  <si>
    <t>n/a</t>
  </si>
  <si>
    <t>Total</t>
  </si>
  <si>
    <r>
      <t>UK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</si>
  <si>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Embodied Emissions of Network, IT and Retail Electrical Equipment</t>
  </si>
  <si>
    <t>Interconnect (termination of calls on other Telco’s networks)</t>
  </si>
  <si>
    <t xml:space="preserve">Other Supply Chain Emissions (Materials, Cable, Fuels &amp; Services) </t>
  </si>
  <si>
    <t>GB = England, Wales and Scotland</t>
  </si>
  <si>
    <t>Estimated (unbilled consumption)</t>
  </si>
  <si>
    <t>Gas</t>
  </si>
  <si>
    <t>Scope 3: Upstream Total</t>
  </si>
  <si>
    <t>ENERGY</t>
  </si>
  <si>
    <t>Heating oil</t>
  </si>
  <si>
    <t>2015/16</t>
  </si>
  <si>
    <t>Annual percentage change</t>
  </si>
  <si>
    <t>UK = England, Wales, Scotland and Northern Ireland</t>
  </si>
  <si>
    <t>Energy</t>
  </si>
  <si>
    <t>GHG Protocol</t>
  </si>
  <si>
    <r>
      <rPr>
        <b/>
        <vertAlign val="superscript"/>
        <sz val="14"/>
        <color rgb="FF0000FF"/>
        <rFont val="Calibri"/>
        <family val="2"/>
        <scheme val="minor"/>
      </rPr>
      <t>#3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Previous years numbers may be restated where more up-to-date information has become available eg replacing estimates with actual values</t>
    </r>
  </si>
  <si>
    <t>Country Name</t>
  </si>
  <si>
    <t>BT Delivering our purpose report - Energy</t>
  </si>
  <si>
    <t>BT Delivering our purpose report - Renewable electricity certification</t>
  </si>
  <si>
    <t>BT Delivering our purpose report - Water use (UK only)</t>
  </si>
  <si>
    <t>BT Delivering our purpose report - Transport and travel</t>
  </si>
  <si>
    <t>BT Delivering our purpose report - Waste and recycling</t>
  </si>
  <si>
    <t>BT Delivering our purpose report - Managing a sustainable supply chain</t>
  </si>
  <si>
    <t>Scope 2 Guidance amendment to the Corporate Standard</t>
  </si>
  <si>
    <r>
      <rPr>
        <b/>
        <sz val="11"/>
        <color theme="0"/>
        <rFont val="Arial"/>
        <family val="2"/>
      </rPr>
      <t xml:space="preserve">          </t>
    </r>
    <r>
      <rPr>
        <b/>
        <u/>
        <sz val="11"/>
        <color theme="0"/>
        <rFont val="Arial"/>
        <family val="2"/>
      </rPr>
      <t>GHG Protocol</t>
    </r>
    <r>
      <rPr>
        <b/>
        <sz val="11"/>
        <color theme="0"/>
        <rFont val="Arial"/>
        <family val="2"/>
      </rPr>
      <t xml:space="preserve"> 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e  emissions accounting method</t>
    </r>
  </si>
  <si>
    <t>Contractual instrument type</t>
  </si>
  <si>
    <t>Consumption kWh</t>
  </si>
  <si>
    <t>Type of certification</t>
  </si>
  <si>
    <t>T&amp;D = Transmission &amp; Distribution</t>
  </si>
  <si>
    <t>kWh = Kilowatt hours</t>
  </si>
  <si>
    <t>GHG = Greenhouse gas</t>
  </si>
  <si>
    <r>
      <t>T&amp;D 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 xml:space="preserve"> Loss Factor</t>
    </r>
  </si>
  <si>
    <t>ROI = Republic of Ireland</t>
  </si>
  <si>
    <t>Renewable percentage (%) of total purchased electricity</t>
  </si>
  <si>
    <t>Our reporting methodology</t>
  </si>
  <si>
    <t>(Note: If this file opens with ‘PROTECTED VIEW’  bar at the top then click "Enable Editing" to enable the worksheet links below)</t>
  </si>
  <si>
    <t>Argentina</t>
  </si>
  <si>
    <t>Australia</t>
  </si>
  <si>
    <t>Belgium</t>
  </si>
  <si>
    <t>Brazil</t>
  </si>
  <si>
    <t>China</t>
  </si>
  <si>
    <t>France</t>
  </si>
  <si>
    <t>Germany</t>
  </si>
  <si>
    <t>Hungary</t>
  </si>
  <si>
    <t>India</t>
  </si>
  <si>
    <t>Ireland (ROI only)</t>
  </si>
  <si>
    <t>Italy</t>
  </si>
  <si>
    <t>Japan</t>
  </si>
  <si>
    <t>Luxembourg</t>
  </si>
  <si>
    <t>Netherlands</t>
  </si>
  <si>
    <t>Singapore</t>
  </si>
  <si>
    <t>Spain</t>
  </si>
  <si>
    <t>United Kingdom</t>
  </si>
  <si>
    <t>United States</t>
  </si>
  <si>
    <t>Grand Total</t>
  </si>
  <si>
    <t>BT</t>
  </si>
  <si>
    <t>EE</t>
  </si>
  <si>
    <t xml:space="preserve">Electricity </t>
  </si>
  <si>
    <t>Total for UK</t>
  </si>
  <si>
    <t>Total for non-UK</t>
  </si>
  <si>
    <t>Worldwide energy consumption (GWh)</t>
  </si>
  <si>
    <t>£341m</t>
  </si>
  <si>
    <r>
      <t>For the year ended 31 March 2017</t>
    </r>
    <r>
      <rPr>
        <b/>
        <vertAlign val="superscript"/>
        <sz val="12"/>
        <color rgb="FF0000FF"/>
        <rFont val="Arial"/>
        <family val="2"/>
      </rPr>
      <t>#3</t>
    </r>
  </si>
  <si>
    <t>EE recycled (Apr to Jul 16)</t>
  </si>
  <si>
    <t>BT Delivering our purpose report 2016/17 - Environmental data</t>
  </si>
  <si>
    <t xml:space="preserve"> -</t>
  </si>
  <si>
    <r>
      <rPr>
        <b/>
        <vertAlign val="superscript"/>
        <sz val="14"/>
        <color rgb="FF0000FF"/>
        <rFont val="Calibri"/>
        <family val="2"/>
        <scheme val="minor"/>
      </rPr>
      <t>#7</t>
    </r>
    <r>
      <rPr>
        <b/>
        <sz val="11"/>
        <rFont val="Calibri"/>
        <family val="2"/>
        <scheme val="minor"/>
      </rPr>
      <t xml:space="preserve"> Includes EE from 2017</t>
    </r>
  </si>
  <si>
    <t>Commercial fleet (Diesel &amp; Petrol)</t>
  </si>
  <si>
    <r>
      <t>UK only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outside of scopes (biomass/biofuels) emissions (included from 2017)</t>
    </r>
  </si>
  <si>
    <r>
      <t>Actual (billed consumption)</t>
    </r>
    <r>
      <rPr>
        <b/>
        <vertAlign val="superscript"/>
        <sz val="12"/>
        <color rgb="FF0000FF"/>
        <rFont val="Arial"/>
        <family val="2"/>
      </rPr>
      <t xml:space="preserve"> [1]</t>
    </r>
  </si>
  <si>
    <r>
      <t>2016</t>
    </r>
    <r>
      <rPr>
        <b/>
        <vertAlign val="superscript"/>
        <sz val="12"/>
        <color theme="0"/>
        <rFont val="Arial"/>
        <family val="2"/>
      </rPr>
      <t>[2]</t>
    </r>
  </si>
  <si>
    <t>Electric</t>
  </si>
  <si>
    <t>Hybrid (Diesel + Petrol)</t>
  </si>
  <si>
    <t>Supply chain spend</t>
  </si>
  <si>
    <t>CPE</t>
  </si>
  <si>
    <t>Customer premises equipment</t>
  </si>
  <si>
    <t>BT Delivering our purpose report - Carbon emissions - Operations</t>
  </si>
  <si>
    <r>
      <t>Emissions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e Tonnes</t>
    </r>
  </si>
  <si>
    <t>Company / private / hire cars on business mileage</t>
  </si>
  <si>
    <r>
      <rPr>
        <b/>
        <vertAlign val="superscript"/>
        <sz val="14"/>
        <color rgb="FF0000FF"/>
        <rFont val="Calibri"/>
        <family val="2"/>
        <scheme val="minor"/>
      </rPr>
      <t>#6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Operational - Excludes upstream/supply chain and downstream emissions </t>
    </r>
  </si>
  <si>
    <r>
      <t>Scope 3 - Other operational</t>
    </r>
    <r>
      <rPr>
        <b/>
        <vertAlign val="superscript"/>
        <sz val="12"/>
        <color theme="0"/>
        <rFont val="Arial"/>
        <family val="2"/>
      </rPr>
      <t>#6</t>
    </r>
    <r>
      <rPr>
        <b/>
        <sz val="12"/>
        <color theme="0"/>
        <rFont val="Arial"/>
        <family val="2"/>
      </rPr>
      <t xml:space="preserve">  indirect GHG emissions</t>
    </r>
  </si>
  <si>
    <t>2016/17 data now includes EE</t>
  </si>
  <si>
    <t>Oil combustion - Electricity generation</t>
  </si>
  <si>
    <t>Gas combustion</t>
  </si>
  <si>
    <t>Oil combustion - Heating</t>
  </si>
  <si>
    <t>Refrigeration gases (HFCs and SF6 only)</t>
  </si>
  <si>
    <t>Energy consumption (GWh)</t>
  </si>
  <si>
    <t>UK</t>
  </si>
  <si>
    <t>Non - UK</t>
  </si>
  <si>
    <r>
      <t>CO</t>
    </r>
    <r>
      <rPr>
        <b/>
        <vertAlign val="subscript"/>
        <sz val="12"/>
        <color theme="0"/>
        <rFont val="Arial"/>
        <family val="2"/>
      </rPr>
      <t>2</t>
    </r>
    <r>
      <rPr>
        <b/>
        <sz val="12"/>
        <color theme="0"/>
        <rFont val="Arial"/>
        <family val="2"/>
      </rPr>
      <t>e (kt)</t>
    </r>
  </si>
  <si>
    <t>kt = Kilotonnes</t>
  </si>
  <si>
    <t>Electricity self generated</t>
  </si>
  <si>
    <t>2014/15</t>
  </si>
  <si>
    <t>Electricity: Total LBM emissions (Incl tenants)</t>
  </si>
  <si>
    <t>MBM</t>
  </si>
  <si>
    <t>LBM</t>
  </si>
  <si>
    <t>Tenants</t>
  </si>
  <si>
    <t>Excl</t>
  </si>
  <si>
    <t>Excluding</t>
  </si>
  <si>
    <t>Incl</t>
  </si>
  <si>
    <t>Including</t>
  </si>
  <si>
    <t>Electricity: Renewable</t>
  </si>
  <si>
    <t>Electricity: Nuclear</t>
  </si>
  <si>
    <t>Electricity: GQ CHP</t>
  </si>
  <si>
    <t>Fleet Subtotals</t>
  </si>
  <si>
    <t>Travel Subtotals</t>
  </si>
  <si>
    <t>Electricity: 3rd Party/ Tenant consumption</t>
  </si>
  <si>
    <t>Electricity: MBM emissions (Excl tenants)</t>
  </si>
  <si>
    <t>Electricity: LBM emissions (Excl tenants)</t>
  </si>
  <si>
    <t>Electricity: Transmission &amp; distribution losses</t>
  </si>
  <si>
    <t>Homeworker emissions</t>
  </si>
  <si>
    <t>Refrigeration gases (CFCs and HCFCs only)</t>
  </si>
  <si>
    <t>Commercial fleet - Diesel</t>
  </si>
  <si>
    <t>Commercial fleet - Petrol</t>
  </si>
  <si>
    <t>Company car - Diesel</t>
  </si>
  <si>
    <t>Company car - Petrol/ Other Fuels</t>
  </si>
  <si>
    <t>Private vehicles on BT business - All Fuels</t>
  </si>
  <si>
    <t>Rail travel (Using UK factors)</t>
  </si>
  <si>
    <t>Hire cars - All fuels</t>
  </si>
  <si>
    <t>Air travel - Domestic</t>
  </si>
  <si>
    <t>Air travel - Long haul</t>
  </si>
  <si>
    <t>Air travel - Short haul</t>
  </si>
  <si>
    <t>Employee commuting</t>
  </si>
  <si>
    <t>Waste and recovery</t>
  </si>
  <si>
    <t>End of life (EOL)</t>
  </si>
  <si>
    <t>Location-based method for Scope 2 emissions accounting - Refer to</t>
  </si>
  <si>
    <r>
      <t>Grand Totals  - Market-based method emissions (Excl tenants)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 tonnes</t>
    </r>
  </si>
  <si>
    <r>
      <t>Total Scope 1 CO</t>
    </r>
    <r>
      <rPr>
        <b/>
        <vertAlign val="subscript"/>
        <sz val="11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>e - Tonnes</t>
    </r>
  </si>
  <si>
    <r>
      <t>Total Scope 3 CO</t>
    </r>
    <r>
      <rPr>
        <b/>
        <vertAlign val="subscript"/>
        <sz val="11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>e - Tonnes</t>
    </r>
  </si>
  <si>
    <t>Total end-to-end</t>
  </si>
  <si>
    <t>n/a = Not applicable</t>
  </si>
  <si>
    <t>Gas/ Oil/ District heat</t>
  </si>
  <si>
    <r>
      <t>2017</t>
    </r>
    <r>
      <rPr>
        <b/>
        <vertAlign val="superscript"/>
        <sz val="12"/>
        <color theme="0"/>
        <rFont val="Arial"/>
        <family val="2"/>
      </rPr>
      <t>[3]</t>
    </r>
  </si>
  <si>
    <t>See key to abbreviations at the foot of this table</t>
  </si>
  <si>
    <t>Key:</t>
  </si>
  <si>
    <t>Not applicable</t>
  </si>
  <si>
    <t>E2A</t>
  </si>
  <si>
    <t>Emissions to air</t>
  </si>
  <si>
    <t>EEIO</t>
  </si>
  <si>
    <t>Fleet</t>
  </si>
  <si>
    <t>CHP</t>
  </si>
  <si>
    <t>Combined heat &amp; power</t>
  </si>
  <si>
    <t>Market-based method for Scope 2 emissions accounting - Refer to</t>
  </si>
  <si>
    <r>
      <rPr>
        <b/>
        <vertAlign val="superscript"/>
        <sz val="14"/>
        <color rgb="FF0000FF"/>
        <rFont val="Calibri"/>
        <family val="2"/>
        <scheme val="minor"/>
      </rPr>
      <t>#1</t>
    </r>
    <r>
      <rPr>
        <b/>
        <sz val="11"/>
        <color theme="1"/>
        <rFont val="Calibri"/>
        <family val="2"/>
        <scheme val="minor"/>
      </rPr>
      <t xml:space="preserve"> MBM - Market-based method for Scope 2 emissions accounting - Refer to</t>
    </r>
  </si>
  <si>
    <r>
      <t>Combined Scope 1 &amp; 2 emissions (MBM</t>
    </r>
    <r>
      <rPr>
        <b/>
        <vertAlign val="superscript"/>
        <sz val="12"/>
        <color theme="0"/>
        <rFont val="Arial"/>
        <family val="2"/>
      </rPr>
      <t>#1</t>
    </r>
    <r>
      <rPr>
        <b/>
        <sz val="12"/>
        <color theme="0"/>
        <rFont val="Arial"/>
        <family val="2"/>
      </rPr>
      <t>)</t>
    </r>
  </si>
  <si>
    <r>
      <rPr>
        <b/>
        <vertAlign val="superscript"/>
        <sz val="14"/>
        <color rgb="FF0000FF"/>
        <rFont val="Calibri"/>
        <family val="2"/>
        <scheme val="minor"/>
      </rPr>
      <t>#2</t>
    </r>
    <r>
      <rPr>
        <b/>
        <sz val="11"/>
        <color theme="1"/>
        <rFont val="Calibri"/>
        <family val="2"/>
        <scheme val="minor"/>
      </rPr>
      <t xml:space="preserve"> LBM - Location-based method for Scope 2 emissions accounting (@ Grid average intensity) - Refer to</t>
    </r>
  </si>
  <si>
    <t>Scope 1 emissions</t>
  </si>
  <si>
    <r>
      <t>Scope 2 - Indirect GHG emissions from consumption of purchased electricity</t>
    </r>
    <r>
      <rPr>
        <b/>
        <vertAlign val="superscript"/>
        <sz val="12"/>
        <color theme="0"/>
        <rFont val="Arial"/>
        <family val="2"/>
      </rPr>
      <t>#8</t>
    </r>
  </si>
  <si>
    <t>Scope 3 emissions</t>
  </si>
  <si>
    <r>
      <t>Location-based accounting method (LBM</t>
    </r>
    <r>
      <rPr>
        <b/>
        <vertAlign val="superscript"/>
        <sz val="12"/>
        <color rgb="FF0000FF"/>
        <rFont val="Arial"/>
        <family val="2"/>
      </rPr>
      <t>#2</t>
    </r>
    <r>
      <rPr>
        <b/>
        <sz val="12"/>
        <rFont val="Arial"/>
        <family val="2"/>
      </rPr>
      <t>)</t>
    </r>
  </si>
  <si>
    <r>
      <t>Scope 2 Market-based accounting method (MBM</t>
    </r>
    <r>
      <rPr>
        <b/>
        <vertAlign val="superscript"/>
        <sz val="12"/>
        <color rgb="FF0000FF"/>
        <rFont val="Arial"/>
        <family val="2"/>
      </rPr>
      <t>#1</t>
    </r>
    <r>
      <rPr>
        <b/>
        <sz val="12"/>
        <rFont val="Arial"/>
        <family val="2"/>
      </rPr>
      <t>)</t>
    </r>
  </si>
  <si>
    <r>
      <t>Total CO</t>
    </r>
    <r>
      <rPr>
        <b/>
        <vertAlign val="subscript"/>
        <sz val="12"/>
        <color theme="0"/>
        <rFont val="Arial"/>
        <family val="2"/>
      </rPr>
      <t>2</t>
    </r>
    <r>
      <rPr>
        <b/>
        <sz val="12"/>
        <color theme="0"/>
        <rFont val="Arial"/>
        <family val="2"/>
      </rPr>
      <t>e emissions - Market-based accounting method (MBM</t>
    </r>
    <r>
      <rPr>
        <b/>
        <vertAlign val="superscript"/>
        <sz val="12"/>
        <color theme="0"/>
        <rFont val="Arial"/>
        <family val="2"/>
      </rPr>
      <t>#1</t>
    </r>
    <r>
      <rPr>
        <b/>
        <sz val="12"/>
        <color theme="0"/>
        <rFont val="Arial"/>
        <family val="2"/>
      </rPr>
      <t>)</t>
    </r>
  </si>
  <si>
    <r>
      <t>Total CO</t>
    </r>
    <r>
      <rPr>
        <b/>
        <vertAlign val="subscript"/>
        <sz val="12"/>
        <color theme="0"/>
        <rFont val="Arial"/>
        <family val="2"/>
      </rPr>
      <t>2</t>
    </r>
    <r>
      <rPr>
        <b/>
        <sz val="12"/>
        <color theme="0"/>
        <rFont val="Arial"/>
        <family val="2"/>
      </rPr>
      <t>e emissions - Location-based accounting method (LBM</t>
    </r>
    <r>
      <rPr>
        <b/>
        <vertAlign val="superscript"/>
        <sz val="12"/>
        <color theme="0"/>
        <rFont val="Arial"/>
        <family val="2"/>
      </rPr>
      <t>#2</t>
    </r>
    <r>
      <rPr>
        <b/>
        <sz val="12"/>
        <color theme="0"/>
        <rFont val="Arial"/>
        <family val="2"/>
      </rPr>
      <t>)</t>
    </r>
  </si>
  <si>
    <t>Nuclear electricity</t>
  </si>
  <si>
    <t>Percentage change from base</t>
  </si>
  <si>
    <t>Percentage change from previous year</t>
  </si>
  <si>
    <r>
      <t>Emissions source                                                                   (CO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kt)</t>
    </r>
  </si>
  <si>
    <r>
      <t>MBM</t>
    </r>
    <r>
      <rPr>
        <b/>
        <vertAlign val="superscript"/>
        <sz val="11"/>
        <color rgb="FFFFFF00"/>
        <rFont val="Arial"/>
        <family val="2"/>
      </rPr>
      <t>#2</t>
    </r>
    <r>
      <rPr>
        <b/>
        <sz val="11"/>
        <color theme="0"/>
        <rFont val="Arial"/>
        <family val="2"/>
      </rPr>
      <t xml:space="preserve"> 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e Factor</t>
    </r>
  </si>
  <si>
    <r>
      <t>LBM</t>
    </r>
    <r>
      <rPr>
        <b/>
        <vertAlign val="superscript"/>
        <sz val="11"/>
        <color theme="9" tint="0.39997558519241921"/>
        <rFont val="Arial"/>
        <family val="2"/>
      </rPr>
      <t>#1</t>
    </r>
    <r>
      <rPr>
        <b/>
        <sz val="11"/>
        <color theme="9" tint="0.39997558519241921"/>
        <rFont val="Arial"/>
        <family val="2"/>
      </rPr>
      <t xml:space="preserve"> </t>
    </r>
    <r>
      <rPr>
        <b/>
        <sz val="11"/>
        <color theme="0"/>
        <rFont val="Arial"/>
        <family val="2"/>
      </rPr>
      <t>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e Factor</t>
    </r>
  </si>
  <si>
    <t>BT Delivering our purpose report - Carbon emissions - End-to-end value chain</t>
  </si>
  <si>
    <r>
      <t>Carbon intensity (CO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per £bn Revenue</t>
    </r>
    <r>
      <rPr>
        <b/>
        <vertAlign val="superscript"/>
        <sz val="12"/>
        <color rgb="FF0000FF"/>
        <rFont val="Arial"/>
        <family val="2"/>
      </rPr>
      <t>#5</t>
    </r>
    <r>
      <rPr>
        <b/>
        <sz val="12"/>
        <rFont val="Arial"/>
        <family val="2"/>
      </rPr>
      <t>)</t>
    </r>
  </si>
  <si>
    <r>
      <t>Carbon intensity (CO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per £bn Value added</t>
    </r>
    <r>
      <rPr>
        <b/>
        <vertAlign val="superscript"/>
        <sz val="12"/>
        <color rgb="FF0000FF"/>
        <rFont val="Arial"/>
        <family val="2"/>
      </rPr>
      <t>#4</t>
    </r>
    <r>
      <rPr>
        <b/>
        <sz val="12"/>
        <rFont val="Arial"/>
        <family val="2"/>
      </rPr>
      <t>)</t>
    </r>
  </si>
  <si>
    <r>
      <rPr>
        <b/>
        <vertAlign val="superscript"/>
        <sz val="14"/>
        <color rgb="FF0000FF"/>
        <rFont val="Calibri"/>
        <family val="2"/>
        <scheme val="minor"/>
      </rPr>
      <t>#4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Value added = EBITDA Adjusted (before specific items) + Employee costs) -(£ billion )</t>
    </r>
  </si>
  <si>
    <r>
      <rPr>
        <b/>
        <vertAlign val="superscript"/>
        <sz val="14"/>
        <color rgb="FF0000FF"/>
        <rFont val="Calibri"/>
        <family val="2"/>
        <scheme val="minor"/>
      </rPr>
      <t>#5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Revenue - Adjusted (before specific items) -  (£ billion)</t>
    </r>
  </si>
  <si>
    <r>
      <rPr>
        <b/>
        <vertAlign val="superscript"/>
        <sz val="14"/>
        <color rgb="FF0000FF"/>
        <rFont val="Calibri"/>
        <family val="2"/>
        <scheme val="minor"/>
      </rPr>
      <t>#8</t>
    </r>
    <r>
      <rPr>
        <b/>
        <sz val="11"/>
        <rFont val="Calibri"/>
        <family val="2"/>
        <scheme val="minor"/>
      </rPr>
      <t xml:space="preserve"> Excludes tenants and 3rd parties in BT premises billed for electricity consumption</t>
    </r>
  </si>
  <si>
    <t>Tenants and 3rd parties in BT premises billed for electricity consumption</t>
  </si>
  <si>
    <r>
      <t>Total Scope 2  CO</t>
    </r>
    <r>
      <rPr>
        <b/>
        <vertAlign val="subscript"/>
        <sz val="11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>e (MBM) - Tonnes</t>
    </r>
  </si>
  <si>
    <r>
      <t>CO</t>
    </r>
    <r>
      <rPr>
        <b/>
        <vertAlign val="subscript"/>
        <sz val="11"/>
        <color theme="9" tint="0.39994506668294322"/>
        <rFont val="Arial"/>
        <family val="2"/>
      </rPr>
      <t>2</t>
    </r>
    <r>
      <rPr>
        <b/>
        <sz val="11"/>
        <color theme="9" tint="0.39997558519241921"/>
        <rFont val="Arial"/>
        <family val="2"/>
      </rPr>
      <t>e_Kg</t>
    </r>
  </si>
  <si>
    <r>
      <t>CO</t>
    </r>
    <r>
      <rPr>
        <b/>
        <vertAlign val="subscript"/>
        <sz val="11"/>
        <color rgb="FFFFFF00"/>
        <rFont val="Arial"/>
        <family val="2"/>
      </rPr>
      <t>2</t>
    </r>
    <r>
      <rPr>
        <b/>
        <sz val="11"/>
        <color rgb="FFFFFF00"/>
        <rFont val="Arial"/>
        <family val="2"/>
      </rPr>
      <t>e_Kg</t>
    </r>
  </si>
  <si>
    <r>
      <t>T&amp;D 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_Kg</t>
    </r>
  </si>
  <si>
    <t>Homeworker emissions (estimated)</t>
  </si>
  <si>
    <t>Electricity transmission &amp; distribution Losses</t>
  </si>
  <si>
    <t>Private vehicles on BT business (All Fuels)</t>
  </si>
  <si>
    <t>Hire cars</t>
  </si>
  <si>
    <t>Air travel (Domestic)</t>
  </si>
  <si>
    <t>Air travel (short haul)</t>
  </si>
  <si>
    <t>Air travel (long haul)</t>
  </si>
  <si>
    <r>
      <t>2016/17</t>
    </r>
    <r>
      <rPr>
        <b/>
        <vertAlign val="superscript"/>
        <sz val="12"/>
        <color rgb="FF0000FF"/>
        <rFont val="Calibri"/>
        <family val="2"/>
        <scheme val="minor"/>
      </rPr>
      <t>[2]</t>
    </r>
  </si>
  <si>
    <r>
      <rPr>
        <b/>
        <vertAlign val="superscript"/>
        <sz val="14"/>
        <color rgb="FF0000FF"/>
        <rFont val="Calibri"/>
        <family val="2"/>
        <scheme val="minor"/>
      </rPr>
      <t>[2]</t>
    </r>
    <r>
      <rPr>
        <b/>
        <sz val="11"/>
        <rFont val="Calibri"/>
        <family val="2"/>
        <scheme val="minor"/>
      </rPr>
      <t xml:space="preserve"> Includes EE from 2017</t>
    </r>
  </si>
  <si>
    <r>
      <t>For the year ended 31 March 2017</t>
    </r>
    <r>
      <rPr>
        <b/>
        <vertAlign val="superscript"/>
        <sz val="12"/>
        <color rgb="FF0000FF"/>
        <rFont val="Arial"/>
        <family val="2"/>
      </rPr>
      <t>[1]</t>
    </r>
  </si>
  <si>
    <r>
      <rPr>
        <b/>
        <vertAlign val="superscript"/>
        <sz val="14"/>
        <color rgb="FF0000FF"/>
        <rFont val="Calibri"/>
        <family val="2"/>
        <scheme val="minor"/>
      </rPr>
      <t>[1]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Previous years numbers may be restated where more up-to-date information has become available eg replacing estimates with actual values</t>
    </r>
  </si>
  <si>
    <t>Fleet/ Transport</t>
  </si>
  <si>
    <t>Enviromentally extended input-output analysis</t>
  </si>
  <si>
    <r>
      <t>2017</t>
    </r>
    <r>
      <rPr>
        <b/>
        <vertAlign val="superscript"/>
        <sz val="12"/>
        <color theme="0"/>
        <rFont val="Arial"/>
        <family val="2"/>
      </rPr>
      <t>[4]</t>
    </r>
  </si>
  <si>
    <r>
      <t>Electricity</t>
    </r>
    <r>
      <rPr>
        <b/>
        <vertAlign val="superscript"/>
        <sz val="12"/>
        <color rgb="FF0000FF"/>
        <rFont val="Arial"/>
        <family val="2"/>
      </rPr>
      <t>[2]</t>
    </r>
  </si>
  <si>
    <r>
      <t>Total GB energy and water costs</t>
    </r>
    <r>
      <rPr>
        <b/>
        <vertAlign val="superscript"/>
        <sz val="12"/>
        <color rgb="FF0000FF"/>
        <rFont val="Arial"/>
        <family val="2"/>
      </rPr>
      <t>[3]</t>
    </r>
  </si>
  <si>
    <r>
      <rPr>
        <b/>
        <vertAlign val="superscript"/>
        <sz val="11"/>
        <color rgb="FF0000FF"/>
        <rFont val="Calibri"/>
        <family val="2"/>
        <scheme val="minor"/>
      </rPr>
      <t>[1]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Previous years numbers may be restated where more up-to-date information has become available eg replacing estimates with actual values</t>
    </r>
  </si>
  <si>
    <r>
      <rPr>
        <b/>
        <vertAlign val="superscript"/>
        <sz val="11"/>
        <color rgb="FF0000FF"/>
        <rFont val="Calibri"/>
        <family val="2"/>
        <scheme val="minor"/>
      </rPr>
      <t>[2]</t>
    </r>
    <r>
      <rPr>
        <b/>
        <sz val="11"/>
        <rFont val="Calibri"/>
        <family val="2"/>
        <scheme val="minor"/>
      </rPr>
      <t xml:space="preserve"> Excludes tenants/ 3rd parties consumption</t>
    </r>
  </si>
  <si>
    <r>
      <rPr>
        <b/>
        <vertAlign val="superscript"/>
        <sz val="11"/>
        <color rgb="FF0000FF"/>
        <rFont val="Calibri"/>
        <family val="2"/>
        <scheme val="minor"/>
      </rPr>
      <t>[3]</t>
    </r>
    <r>
      <rPr>
        <b/>
        <sz val="11"/>
        <rFont val="Calibri"/>
        <family val="2"/>
        <scheme val="minor"/>
      </rPr>
      <t xml:space="preserve"> Costs include fleet fuel, electricity, gas, oil, water and CRC energy efficiency scheme</t>
    </r>
  </si>
  <si>
    <r>
      <rPr>
        <b/>
        <vertAlign val="superscript"/>
        <sz val="11"/>
        <color rgb="FF0000FF"/>
        <rFont val="Calibri"/>
        <family val="2"/>
        <scheme val="minor"/>
      </rPr>
      <t>[4]</t>
    </r>
    <r>
      <rPr>
        <b/>
        <sz val="11"/>
        <rFont val="Calibri"/>
        <family val="2"/>
        <scheme val="minor"/>
      </rPr>
      <t xml:space="preserve"> Includes EE from 2017</t>
    </r>
  </si>
  <si>
    <t>n/a       =     not available</t>
  </si>
  <si>
    <t>GHG     =    Greenhouse gas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</si>
  <si>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    =    Carbon dioxide equivalent</t>
    </r>
  </si>
  <si>
    <t>kt          =    Kilotonnes</t>
  </si>
  <si>
    <t>=</t>
  </si>
  <si>
    <r>
      <rPr>
        <b/>
        <vertAlign val="superscript"/>
        <sz val="11"/>
        <color rgb="FF0000FF"/>
        <rFont val="Calibri"/>
        <family val="2"/>
        <scheme val="minor"/>
      </rPr>
      <t>[1]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Historic numbers may be adjusted with subsequent invoiced data</t>
    </r>
  </si>
  <si>
    <r>
      <rPr>
        <b/>
        <vertAlign val="superscript"/>
        <sz val="11"/>
        <rFont val="Calibri"/>
        <family val="2"/>
        <scheme val="minor"/>
      </rPr>
      <t>[2]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 number restated (+20%) due to subsequently identified omissions</t>
    </r>
  </si>
  <si>
    <t>n/a = not available</t>
  </si>
  <si>
    <t>Waste Type (tonnes)</t>
  </si>
  <si>
    <t>Cable</t>
  </si>
  <si>
    <t>Telephone exchange equipment</t>
  </si>
  <si>
    <t>Batteries</t>
  </si>
  <si>
    <t>Transport related waste</t>
  </si>
  <si>
    <t>Telephone directories</t>
  </si>
  <si>
    <t>Furniture</t>
  </si>
  <si>
    <t>Wood</t>
  </si>
  <si>
    <t>Office &amp; packaging waste</t>
  </si>
  <si>
    <t>Miscellaneous electrical equipment</t>
  </si>
  <si>
    <t>General scrap metal</t>
  </si>
  <si>
    <t>Telegraph poles</t>
  </si>
  <si>
    <t>Computing equipment</t>
  </si>
  <si>
    <t>Catering oil</t>
  </si>
  <si>
    <t xml:space="preserve">Catering equipment </t>
  </si>
  <si>
    <t>Fluorescent tubes</t>
  </si>
  <si>
    <t>Waste oil</t>
  </si>
  <si>
    <t>Other (eg Mixed rubble)</t>
  </si>
  <si>
    <t>UK - Total waste recycled</t>
  </si>
  <si>
    <t xml:space="preserve">UK - Other recovered waste </t>
  </si>
  <si>
    <t>UK - Landfill waste</t>
  </si>
  <si>
    <t>UK - Total weight for all categories</t>
  </si>
  <si>
    <t>UK - Waste recycled and recovered (% of total waste)</t>
  </si>
  <si>
    <t>Group - Waste recycled and recovered</t>
  </si>
  <si>
    <t>Group - Landfill waste</t>
  </si>
  <si>
    <t>Group - Total waste for all categories</t>
  </si>
  <si>
    <t>Group - Waste recycled  (% of total waste)</t>
  </si>
  <si>
    <r>
      <t>2017</t>
    </r>
    <r>
      <rPr>
        <b/>
        <vertAlign val="superscript"/>
        <sz val="12"/>
        <color theme="0"/>
        <rFont val="Arial"/>
        <family val="2"/>
      </rPr>
      <t>[2]</t>
    </r>
  </si>
  <si>
    <r>
      <rPr>
        <b/>
        <vertAlign val="superscript"/>
        <sz val="11"/>
        <color rgb="FF0000FF"/>
        <rFont val="Calibri"/>
        <family val="2"/>
        <scheme val="minor"/>
      </rPr>
      <t>[2]</t>
    </r>
    <r>
      <rPr>
        <b/>
        <sz val="11"/>
        <rFont val="Calibri"/>
        <family val="2"/>
        <scheme val="minor"/>
      </rPr>
      <t xml:space="preserve"> Includes EE from 2017</t>
    </r>
  </si>
  <si>
    <r>
      <t>For the year ended 31 March 2017</t>
    </r>
    <r>
      <rPr>
        <b/>
        <vertAlign val="superscript"/>
        <sz val="12"/>
        <color rgb="FF0000FF"/>
        <rFont val="Arial"/>
        <family val="2"/>
      </rPr>
      <t>[1][2]</t>
    </r>
  </si>
  <si>
    <r>
      <rPr>
        <b/>
        <vertAlign val="superscript"/>
        <sz val="11"/>
        <color rgb="FF0000FF"/>
        <rFont val="Calibri"/>
        <family val="2"/>
        <scheme val="minor"/>
      </rPr>
      <t>[3]</t>
    </r>
    <r>
      <rPr>
        <b/>
        <sz val="11"/>
        <rFont val="Calibri"/>
        <family val="2"/>
        <scheme val="minor"/>
      </rPr>
      <t xml:space="preserve"> Includes EE from 2017</t>
    </r>
  </si>
  <si>
    <r>
      <rPr>
        <b/>
        <sz val="10"/>
        <color rgb="FF7030A0"/>
        <rFont val="Calibri"/>
        <family val="2"/>
        <scheme val="minor"/>
      </rPr>
      <t>LBM</t>
    </r>
    <r>
      <rPr>
        <sz val="10"/>
        <color rgb="FF7030A0"/>
        <rFont val="Calibri"/>
        <family val="2"/>
        <scheme val="minor"/>
      </rPr>
      <t xml:space="preserve"> - Location-based method for Scope 2 emissions accounting - as defined in the</t>
    </r>
  </si>
  <si>
    <r>
      <rPr>
        <b/>
        <sz val="10"/>
        <color rgb="FF7030A0"/>
        <rFont val="Calibri"/>
        <family val="2"/>
        <scheme val="minor"/>
      </rPr>
      <t>MBM</t>
    </r>
    <r>
      <rPr>
        <sz val="10"/>
        <color rgb="FF7030A0"/>
        <rFont val="Calibri"/>
        <family val="2"/>
        <scheme val="minor"/>
      </rPr>
      <t xml:space="preserve"> - Market-based method for Scope 2 emissions accounting - as defined in the</t>
    </r>
  </si>
  <si>
    <r>
      <t>CO</t>
    </r>
    <r>
      <rPr>
        <vertAlign val="subscript"/>
        <sz val="10"/>
        <color rgb="FF7030A0"/>
        <rFont val="Calibri"/>
        <family val="2"/>
        <scheme val="minor"/>
      </rPr>
      <t>2</t>
    </r>
    <r>
      <rPr>
        <sz val="10"/>
        <color rgb="FF7030A0"/>
        <rFont val="Calibri"/>
        <family val="2"/>
        <scheme val="minor"/>
      </rPr>
      <t>e = Carbon Dioxide equivalent emissions</t>
    </r>
  </si>
  <si>
    <r>
      <rPr>
        <b/>
        <vertAlign val="superscript"/>
        <sz val="11"/>
        <color rgb="FF0000FF"/>
        <rFont val="Calibri"/>
        <family val="2"/>
        <scheme val="minor"/>
      </rPr>
      <t>[1]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Historic numbers may be adjusted with updated methodologies</t>
    </r>
  </si>
  <si>
    <r>
      <t xml:space="preserve">Business air travel (worldwide) </t>
    </r>
    <r>
      <rPr>
        <b/>
        <vertAlign val="superscript"/>
        <sz val="12"/>
        <color theme="0"/>
        <rFont val="Arial"/>
        <family val="2"/>
      </rPr>
      <t>[1]</t>
    </r>
  </si>
  <si>
    <t>Upstream</t>
  </si>
  <si>
    <t>Downstream</t>
  </si>
  <si>
    <r>
      <t>BT Operational</t>
    </r>
    <r>
      <rPr>
        <b/>
        <vertAlign val="superscript"/>
        <sz val="10"/>
        <color rgb="FF0000FF"/>
        <rFont val="Calibri"/>
        <family val="2"/>
        <scheme val="minor"/>
      </rPr>
      <t>[3][4]</t>
    </r>
  </si>
  <si>
    <r>
      <rPr>
        <b/>
        <vertAlign val="superscript"/>
        <sz val="14"/>
        <color rgb="FF0000FF"/>
        <rFont val="Calibri"/>
        <family val="2"/>
        <scheme val="minor"/>
      </rPr>
      <t>[4]</t>
    </r>
    <r>
      <rPr>
        <b/>
        <sz val="11"/>
        <rFont val="Calibri"/>
        <family val="2"/>
        <scheme val="minor"/>
      </rPr>
      <t xml:space="preserve"> Difference between Carbon emissions operations sheet total and BT operational total in this sheet - for explanation see cell note.</t>
    </r>
  </si>
  <si>
    <r>
      <rPr>
        <b/>
        <vertAlign val="superscript"/>
        <sz val="14"/>
        <color rgb="FF0000FF"/>
        <rFont val="Calibri"/>
        <family val="2"/>
        <scheme val="minor"/>
      </rPr>
      <t>[3]</t>
    </r>
    <r>
      <rPr>
        <b/>
        <sz val="11"/>
        <rFont val="Calibri"/>
        <family val="2"/>
        <scheme val="minor"/>
      </rPr>
      <t xml:space="preserve"> Operational carbon emissions - Emissions from operational activities excluding upstream and downstream elements</t>
    </r>
  </si>
  <si>
    <t>Category</t>
  </si>
  <si>
    <t>Source</t>
  </si>
  <si>
    <t>FLEET</t>
  </si>
  <si>
    <t>TRAVEL</t>
  </si>
  <si>
    <t>Travel</t>
  </si>
  <si>
    <t>Waste</t>
  </si>
  <si>
    <t>EEIO Subtotals</t>
  </si>
  <si>
    <t>Use of sold products</t>
  </si>
  <si>
    <t>% of Total</t>
  </si>
  <si>
    <t>Change from previous year %</t>
  </si>
  <si>
    <t>£256m</t>
  </si>
  <si>
    <t>£275m</t>
  </si>
  <si>
    <t>£306m</t>
  </si>
  <si>
    <t>£307m</t>
  </si>
  <si>
    <t>Location based</t>
  </si>
  <si>
    <t>Market based</t>
  </si>
  <si>
    <t>Grid Electricity - Purchased</t>
  </si>
  <si>
    <t>Grid average contract</t>
  </si>
  <si>
    <t>Renewable Electricity - Purchased</t>
  </si>
  <si>
    <t>Guarantees of Origin</t>
  </si>
  <si>
    <t>Hong Kong</t>
  </si>
  <si>
    <t>North American RECs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</si>
</sst>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000"/>
    <numFmt numFmtId="167" formatCode="#,##0.0"/>
    <numFmt numFmtId="168" formatCode="0.0"/>
    <numFmt numFmtId="169" formatCode="0.0000"/>
    <numFmt numFmtId="170" formatCode="0.0%"/>
    <numFmt numFmtId="171" formatCode="_-* #,##0.0_-;\-* #,##0.0_-;_-* &quot;-&quot;??_-;_-@_-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vertAlign val="subscript"/>
      <sz val="12"/>
      <name val="Arial"/>
      <family val="2"/>
    </font>
    <font>
      <b/>
      <vertAlign val="subscript"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Calibri"/>
      <family val="2"/>
    </font>
    <font>
      <b/>
      <sz val="14"/>
      <color theme="0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8"/>
      <color rgb="FFFF0000"/>
      <name val="Calibri"/>
      <family val="2"/>
    </font>
    <font>
      <b/>
      <vertAlign val="superscript"/>
      <sz val="12"/>
      <color theme="0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vertAlign val="superscript"/>
      <sz val="12"/>
      <name val="Arial"/>
      <family val="2"/>
    </font>
    <font>
      <b/>
      <sz val="8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vertAlign val="superscript"/>
      <sz val="12"/>
      <color rgb="FF0000FF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55379B"/>
      <name val="Calibri"/>
      <family val="2"/>
      <scheme val="minor"/>
    </font>
    <font>
      <b/>
      <sz val="1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1"/>
      <color rgb="FF0000FF"/>
      <name val="Calibri"/>
      <family val="2"/>
      <scheme val="minor"/>
    </font>
    <font>
      <b/>
      <vertAlign val="superscript"/>
      <sz val="12"/>
      <color rgb="FF0000FF"/>
      <name val="Calibri"/>
      <family val="2"/>
      <scheme val="minor"/>
    </font>
    <font>
      <b/>
      <vertAlign val="superscript"/>
      <sz val="14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0000FF"/>
      <name val="Arial"/>
      <family val="2"/>
    </font>
    <font>
      <b/>
      <sz val="10"/>
      <name val="Arial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b/>
      <vertAlign val="subscript"/>
      <sz val="11"/>
      <color theme="0"/>
      <name val="Arial"/>
      <family val="2"/>
    </font>
    <font>
      <b/>
      <sz val="11"/>
      <color theme="9" tint="0.39997558519241921"/>
      <name val="Arial"/>
      <family val="2"/>
    </font>
    <font>
      <b/>
      <sz val="11"/>
      <color rgb="FFFFFF00"/>
      <name val="Arial"/>
      <family val="2"/>
    </font>
    <font>
      <sz val="10"/>
      <color rgb="FF002060"/>
      <name val="Arial"/>
      <family val="2"/>
    </font>
    <font>
      <b/>
      <sz val="12"/>
      <color theme="9" tint="0.39997558519241921"/>
      <name val="Arial"/>
      <family val="2"/>
    </font>
    <font>
      <b/>
      <sz val="12"/>
      <color rgb="FFFFFF00"/>
      <name val="Arial"/>
      <family val="2"/>
    </font>
    <font>
      <sz val="11"/>
      <color theme="7" tint="-0.499984740745262"/>
      <name val="Calibri"/>
      <family val="2"/>
      <scheme val="minor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vertAlign val="subscript"/>
      <sz val="11"/>
      <color theme="9" tint="0.39994506668294322"/>
      <name val="Arial"/>
      <family val="2"/>
    </font>
    <font>
      <b/>
      <vertAlign val="subscript"/>
      <sz val="11"/>
      <color rgb="FFFFFF00"/>
      <name val="Arial"/>
      <family val="2"/>
    </font>
    <font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8"/>
      <color theme="1"/>
      <name val="Calibri"/>
      <family val="2"/>
    </font>
    <font>
      <b/>
      <sz val="12"/>
      <color rgb="FF3333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FF"/>
      <name val="Arial"/>
      <family val="2"/>
    </font>
    <font>
      <sz val="11"/>
      <color rgb="FF0000FF"/>
      <name val="Arial"/>
      <family val="2"/>
    </font>
    <font>
      <sz val="11"/>
      <color rgb="FF9900CC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color rgb="FF0000FF"/>
      <name val="Calibri"/>
      <family val="2"/>
    </font>
    <font>
      <strike/>
      <sz val="11"/>
      <color rgb="FF0000FF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rgb="FFFFFF00"/>
      <name val="Arial"/>
      <family val="2"/>
    </font>
    <font>
      <b/>
      <vertAlign val="superscript"/>
      <sz val="11"/>
      <color theme="9" tint="0.39997558519241921"/>
      <name val="Arial"/>
      <family val="2"/>
    </font>
    <font>
      <b/>
      <sz val="11"/>
      <color rgb="FFFF0000"/>
      <name val="Arial"/>
      <family val="2"/>
    </font>
    <font>
      <b/>
      <vertAlign val="superscript"/>
      <sz val="11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u/>
      <sz val="10"/>
      <color rgb="FF7030A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vertAlign val="subscript"/>
      <sz val="10"/>
      <color rgb="FF7030A0"/>
      <name val="Calibri"/>
      <family val="2"/>
      <scheme val="minor"/>
    </font>
    <font>
      <b/>
      <vertAlign val="superscript"/>
      <sz val="10"/>
      <color rgb="FF0000FF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553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theme="7" tint="0.59999389629810485"/>
      </patternFill>
    </fill>
    <fill>
      <patternFill patternType="solid">
        <fgColor theme="7" tint="0.79998168889431442"/>
        <bgColor theme="7" tint="0.5999938962981048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</fills>
  <borders count="2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7" tint="-0.49998474074526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7" tint="-0.49998474074526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7" tint="-0.499984740745262"/>
      </top>
      <bottom style="thin">
        <color indexed="64"/>
      </bottom>
      <diagonal/>
    </border>
    <border>
      <left/>
      <right/>
      <top style="thin">
        <color theme="7" tint="-0.499984740745262"/>
      </top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rgb="FFFFFF0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4.9989318521683403E-2"/>
      </top>
      <bottom style="medium">
        <color indexed="64"/>
      </bottom>
      <diagonal/>
    </border>
    <border>
      <left style="thin">
        <color rgb="FFABABAB"/>
      </left>
      <right/>
      <top/>
      <bottom style="thin">
        <color theme="0" tint="-0.1499679555650502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theme="0" tint="-0.14996795556505021"/>
      </left>
      <right/>
      <top/>
      <bottom style="thin">
        <color theme="0" tint="-0.34998626667073579"/>
      </bottom>
      <diagonal/>
    </border>
    <border>
      <left style="thin">
        <color rgb="FFABABAB"/>
      </left>
      <right/>
      <top/>
      <bottom/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BABAB"/>
      </left>
      <right/>
      <top style="thin">
        <color rgb="FFABABAB"/>
      </top>
      <bottom style="thin">
        <color theme="0" tint="-0.14993743705557422"/>
      </bottom>
      <diagonal/>
    </border>
    <border>
      <left/>
      <right/>
      <top style="thin">
        <color rgb="FFABABAB"/>
      </top>
      <bottom style="thin">
        <color theme="0" tint="-0.14993743705557422"/>
      </bottom>
      <diagonal/>
    </border>
    <border>
      <left/>
      <right style="thin">
        <color rgb="FFABABAB"/>
      </right>
      <top style="thin">
        <color rgb="FFABABAB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14993743705557422"/>
      </bottom>
      <diagonal/>
    </border>
    <border>
      <left style="thin">
        <color rgb="FFABABAB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rgb="FFABABAB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ABABAB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rgb="FFABABAB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rgb="FFABABAB"/>
      </left>
      <right/>
      <top style="thin">
        <color rgb="FFABABAB"/>
      </top>
      <bottom style="thin">
        <color theme="0" tint="-0.24994659260841701"/>
      </bottom>
      <diagonal/>
    </border>
    <border>
      <left style="thin">
        <color rgb="FFABABAB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indexed="65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ABABAB"/>
      </left>
      <right style="thin">
        <color rgb="FFABABAB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ABABAB"/>
      </left>
      <right style="thin">
        <color rgb="FFABABAB"/>
      </right>
      <top style="thin">
        <color theme="0" tint="-0.14993743705557422"/>
      </top>
      <bottom/>
      <diagonal/>
    </border>
    <border>
      <left style="thin">
        <color rgb="FFABABAB"/>
      </left>
      <right style="thin">
        <color rgb="FFABABAB"/>
      </right>
      <top/>
      <bottom style="thin">
        <color theme="0" tint="-0.1499374370555742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 style="thin">
        <color theme="0" tint="-0.34998626667073579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 style="thin">
        <color indexed="64"/>
      </left>
      <right/>
      <top style="thick">
        <color rgb="FF0000FF"/>
      </top>
      <bottom/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ck">
        <color rgb="FF0000FF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0000FF"/>
      </left>
      <right/>
      <top style="thin">
        <color auto="1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/>
      <top style="thin">
        <color auto="1"/>
      </top>
      <bottom style="thick">
        <color rgb="FF0000FF"/>
      </bottom>
      <diagonal/>
    </border>
    <border>
      <left style="thin">
        <color indexed="64"/>
      </left>
      <right/>
      <top style="thin">
        <color indexed="64"/>
      </top>
      <bottom style="thick">
        <color rgb="FF0000FF"/>
      </bottom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 style="thin">
        <color auto="1"/>
      </left>
      <right/>
      <top/>
      <bottom style="thick">
        <color rgb="FF0000FF"/>
      </bottom>
      <diagonal/>
    </border>
    <border>
      <left style="thick">
        <color rgb="FF0000FF"/>
      </left>
      <right/>
      <top style="thin">
        <color theme="1"/>
      </top>
      <bottom style="thick">
        <color rgb="FF0000FF"/>
      </bottom>
      <diagonal/>
    </border>
    <border>
      <left style="thin">
        <color indexed="64"/>
      </left>
      <right/>
      <top style="thin">
        <color theme="1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 style="thin">
        <color indexed="64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/>
      <diagonal/>
    </border>
    <border>
      <left/>
      <right/>
      <top/>
      <bottom style="thick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tted">
        <color rgb="FF0000FF"/>
      </top>
      <bottom style="double">
        <color rgb="FF0000FF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 diagonalUp="1" diagonalDown="1">
      <left style="thin">
        <color indexed="64"/>
      </left>
      <right style="thin">
        <color auto="1"/>
      </right>
      <top style="thin">
        <color theme="0" tint="-0.14996795556505021"/>
      </top>
      <bottom/>
      <diagonal style="thin">
        <color theme="0" tint="-0.34998626667073579"/>
      </diagonal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auto="1"/>
      </right>
      <top/>
      <bottom style="thin">
        <color theme="0" tint="-0.14996795556505021"/>
      </bottom>
      <diagonal style="thin">
        <color theme="0" tint="-0.34998626667073579"/>
      </diagonal>
    </border>
    <border diagonalUp="1" diagonalDown="1"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 style="thin">
        <color theme="0" tint="-0.34998626667073579"/>
      </diagonal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theme="0" tint="-0.14996795556505021"/>
      </bottom>
      <diagonal style="thin">
        <color theme="0" tint="-0.34998626667073579"/>
      </diagonal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 diagonalUp="1" diagonalDown="1">
      <left style="medium">
        <color indexed="64"/>
      </left>
      <right style="thin">
        <color auto="1"/>
      </right>
      <top style="thin">
        <color theme="0" tint="-0.14996795556505021"/>
      </top>
      <bottom/>
      <diagonal style="thin">
        <color theme="0" tint="-0.34998626667073579"/>
      </diagonal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rgb="FF0000FF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 style="thin">
        <color theme="0" tint="-0.34998626667073579"/>
      </diagonal>
    </border>
    <border>
      <left/>
      <right style="medium">
        <color indexed="64"/>
      </right>
      <top style="thin">
        <color indexed="64"/>
      </top>
      <bottom style="thick">
        <color rgb="FF0000FF"/>
      </bottom>
      <diagonal/>
    </border>
    <border diagonalUp="1" diagonalDown="1">
      <left style="medium">
        <color indexed="64"/>
      </left>
      <right style="thin">
        <color indexed="64"/>
      </right>
      <top style="thick">
        <color rgb="FF0000FF"/>
      </top>
      <bottom style="thin">
        <color theme="0" tint="-0.14996795556505021"/>
      </bottom>
      <diagonal style="thin">
        <color theme="0" tint="-0.34998626667073579"/>
      </diagonal>
    </border>
    <border>
      <left style="thin">
        <color indexed="64"/>
      </left>
      <right style="thin">
        <color indexed="64"/>
      </right>
      <top style="thick">
        <color rgb="FF0000FF"/>
      </top>
      <bottom style="thin">
        <color theme="0" tint="-0.14996795556505021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rgb="FF0000FF"/>
      </top>
      <bottom style="thin">
        <color theme="0" tint="-0.14996795556505021"/>
      </bottom>
      <diagonal style="thin">
        <color theme="0" tint="-0.34998626667073579"/>
      </diagonal>
    </border>
    <border>
      <left/>
      <right style="medium">
        <color indexed="64"/>
      </right>
      <top style="thick">
        <color rgb="FF0000FF"/>
      </top>
      <bottom style="thin">
        <color theme="0" tint="-0.14996795556505021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theme="0" tint="-0.14996795556505021"/>
      </top>
      <bottom style="thick">
        <color rgb="FF0000FF"/>
      </bottom>
      <diagonal style="thin">
        <color theme="0" tint="-0.34998626667073579"/>
      </diagonal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ck">
        <color rgb="FF0000FF"/>
      </bottom>
      <diagonal/>
    </border>
    <border diagonalUp="1" diagonalDown="1">
      <left style="thin">
        <color indexed="64"/>
      </left>
      <right style="thin">
        <color indexed="64"/>
      </right>
      <top style="thin">
        <color theme="0" tint="-0.14996795556505021"/>
      </top>
      <bottom style="thick">
        <color rgb="FF0000FF"/>
      </bottom>
      <diagonal style="thin">
        <color theme="0" tint="-0.34998626667073579"/>
      </diagonal>
    </border>
    <border>
      <left/>
      <right style="medium">
        <color indexed="64"/>
      </right>
      <top/>
      <bottom style="thick">
        <color rgb="FF0000FF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ck">
        <color rgb="FF0000FF"/>
      </bottom>
      <diagonal/>
    </border>
    <border diagonalUp="1" diagonalDown="1">
      <left style="thin">
        <color indexed="64"/>
      </left>
      <right style="thin">
        <color indexed="64"/>
      </right>
      <top style="thin">
        <color theme="1"/>
      </top>
      <bottom style="thick">
        <color rgb="FF0000FF"/>
      </bottom>
      <diagonal style="thin">
        <color theme="0" tint="-0.34998626667073579"/>
      </diagonal>
    </border>
    <border>
      <left/>
      <right style="medium">
        <color indexed="64"/>
      </right>
      <top style="thin">
        <color theme="1"/>
      </top>
      <bottom style="thick">
        <color rgb="FF0000FF"/>
      </bottom>
      <diagonal/>
    </border>
    <border>
      <left style="medium">
        <color indexed="64"/>
      </left>
      <right style="thin">
        <color indexed="64"/>
      </right>
      <top style="thick">
        <color rgb="FF0000FF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indexed="64"/>
      </top>
      <bottom style="thick">
        <color rgb="FF0000FF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rgb="FF0000FF"/>
      </top>
      <bottom style="thick">
        <color rgb="FF0000FF"/>
      </bottom>
      <diagonal style="thin">
        <color theme="0" tint="-0.34998626667073579"/>
      </diagonal>
    </border>
    <border>
      <left/>
      <right style="medium">
        <color indexed="64"/>
      </right>
      <top style="thick">
        <color rgb="FF0000FF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thick">
        <color rgb="FF0000FF"/>
      </top>
      <bottom/>
      <diagonal/>
    </border>
    <border>
      <left style="double">
        <color rgb="FF0000FF"/>
      </left>
      <right style="double">
        <color rgb="FF0000FF"/>
      </right>
      <top style="thick">
        <color rgb="FF0000FF"/>
      </top>
      <bottom style="dotted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/>
      <top style="thick">
        <color rgb="FF0000FF"/>
      </top>
      <bottom style="thin">
        <color theme="0" tint="-0.14996795556505021"/>
      </bottom>
      <diagonal/>
    </border>
    <border>
      <left/>
      <right/>
      <top style="thick">
        <color rgb="FF0000FF"/>
      </top>
      <bottom style="thin">
        <color theme="0" tint="-0.14996795556505021"/>
      </bottom>
      <diagonal/>
    </border>
    <border>
      <left style="double">
        <color rgb="FF0000FF"/>
      </left>
      <right/>
      <top style="thin">
        <color theme="0" tint="-0.14996795556505021"/>
      </top>
      <bottom style="double">
        <color rgb="FF0000FF"/>
      </bottom>
      <diagonal/>
    </border>
    <border>
      <left/>
      <right/>
      <top style="thin">
        <color theme="0" tint="-0.14996795556505021"/>
      </top>
      <bottom style="double">
        <color rgb="FF0000FF"/>
      </bottom>
      <diagonal/>
    </border>
    <border diagonalUp="1" diagonalDown="1">
      <left/>
      <right/>
      <top style="thin">
        <color theme="0" tint="-0.14996795556505021"/>
      </top>
      <bottom style="thin">
        <color theme="0" tint="-0.14996795556505021"/>
      </bottom>
      <diagonal style="thin">
        <color theme="0" tint="-0.34998626667073579"/>
      </diagonal>
    </border>
    <border>
      <left/>
      <right/>
      <top style="thin">
        <color indexed="64"/>
      </top>
      <bottom style="thick">
        <color rgb="FF0000FF"/>
      </bottom>
      <diagonal/>
    </border>
    <border>
      <left/>
      <right/>
      <top style="thin">
        <color theme="1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double">
        <color rgb="FF0000FF"/>
      </left>
      <right/>
      <top style="dotted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 style="thick">
        <color rgb="FF0000FF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rgb="FF0000FF"/>
      </top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double">
        <color rgb="FF0000FF"/>
      </top>
      <bottom style="double">
        <color rgb="FF0000F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ck">
        <color rgb="FF0000FF"/>
      </top>
      <bottom style="thick">
        <color rgb="FF0000FF"/>
      </bottom>
      <diagonal/>
    </border>
    <border>
      <left/>
      <right style="medium">
        <color indexed="64"/>
      </right>
      <top/>
      <bottom style="double">
        <color rgb="FF0000FF"/>
      </bottom>
      <diagonal/>
    </border>
    <border>
      <left/>
      <right/>
      <top style="dotted">
        <color rgb="FF0000FF"/>
      </top>
      <bottom style="double">
        <color rgb="FF0000FF"/>
      </bottom>
      <diagonal/>
    </border>
    <border>
      <left/>
      <right style="medium">
        <color indexed="64"/>
      </right>
      <top style="thick">
        <color rgb="FF0000FF"/>
      </top>
      <bottom/>
      <diagonal/>
    </border>
    <border>
      <left style="medium">
        <color indexed="64"/>
      </left>
      <right style="medium">
        <color indexed="64"/>
      </right>
      <top style="thick">
        <color rgb="FF0000FF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rgb="FF0000FF"/>
      </top>
      <bottom style="double">
        <color rgb="FF0000FF"/>
      </bottom>
      <diagonal/>
    </border>
    <border>
      <left style="medium">
        <color indexed="64"/>
      </left>
      <right style="thin">
        <color auto="1"/>
      </right>
      <top style="thick">
        <color rgb="FF0000FF"/>
      </top>
      <bottom style="thick">
        <color rgb="FF0000FF"/>
      </bottom>
      <diagonal/>
    </border>
    <border>
      <left style="medium">
        <color indexed="64"/>
      </left>
      <right/>
      <top style="thick">
        <color rgb="FF0000FF"/>
      </top>
      <bottom style="thick">
        <color rgb="FF0000FF"/>
      </bottom>
      <diagonal/>
    </border>
    <border>
      <left style="medium">
        <color indexed="64"/>
      </left>
      <right/>
      <top/>
      <bottom style="thick">
        <color rgb="FF0000FF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 style="thin">
        <color theme="0" tint="-0.34998626667073579"/>
      </diagonal>
    </border>
    <border>
      <left style="thin">
        <color auto="1"/>
      </left>
      <right style="medium">
        <color auto="1"/>
      </right>
      <top style="thick">
        <color rgb="FF0000FF"/>
      </top>
      <bottom/>
      <diagonal/>
    </border>
    <border>
      <left style="double">
        <color rgb="FF0000FF"/>
      </left>
      <right style="medium">
        <color auto="1"/>
      </right>
      <top style="thick">
        <color rgb="FF0000FF"/>
      </top>
      <bottom style="double">
        <color rgb="FF0000FF"/>
      </bottom>
      <diagonal/>
    </border>
    <border diagonalUp="1" diagonalDown="1">
      <left/>
      <right style="medium">
        <color auto="1"/>
      </right>
      <top style="thin">
        <color theme="0" tint="-0.14996795556505021"/>
      </top>
      <bottom style="thin">
        <color theme="0" tint="-0.14996795556505021"/>
      </bottom>
      <diagonal style="thin">
        <color theme="0" tint="-0.34998626667073579"/>
      </diagonal>
    </border>
    <border>
      <left style="double">
        <color rgb="FF0000FF"/>
      </left>
      <right style="medium">
        <color auto="1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thin">
        <color auto="1"/>
      </right>
      <top style="thin">
        <color theme="1"/>
      </top>
      <bottom/>
      <diagonal/>
    </border>
    <border>
      <left style="medium">
        <color indexed="64"/>
      </left>
      <right style="double">
        <color rgb="FF0000FF"/>
      </right>
      <top style="thick">
        <color rgb="FF0000FF"/>
      </top>
      <bottom style="dotted">
        <color rgb="FF0000FF"/>
      </bottom>
      <diagonal/>
    </border>
    <border>
      <left style="medium">
        <color indexed="64"/>
      </left>
      <right style="double">
        <color rgb="FF0000FF"/>
      </right>
      <top style="dotted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ck">
        <color rgb="FF0000FF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8" fillId="0" borderId="0"/>
    <xf numFmtId="0" fontId="24" fillId="0" borderId="0" applyNumberFormat="0" applyFill="0" applyBorder="0" applyAlignment="0" applyProtection="0"/>
    <xf numFmtId="0" fontId="32" fillId="9" borderId="13" applyNumberFormat="0"/>
    <xf numFmtId="0" fontId="45" fillId="0" borderId="0"/>
    <xf numFmtId="0" fontId="24" fillId="0" borderId="0" applyNumberFormat="0" applyFill="0" applyBorder="0" applyAlignment="0" applyProtection="0"/>
    <xf numFmtId="0" fontId="1" fillId="0" borderId="0"/>
  </cellStyleXfs>
  <cellXfs count="738">
    <xf numFmtId="0" fontId="0" fillId="0" borderId="0" xfId="0"/>
    <xf numFmtId="0" fontId="0" fillId="0" borderId="0" xfId="0" applyAlignment="1">
      <alignment vertical="top"/>
    </xf>
    <xf numFmtId="0" fontId="6" fillId="3" borderId="7" xfId="2" applyFont="1" applyFill="1" applyBorder="1" applyAlignment="1">
      <alignment vertical="top" wrapText="1"/>
    </xf>
    <xf numFmtId="0" fontId="6" fillId="3" borderId="7" xfId="2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4" xfId="2" applyFont="1" applyFill="1" applyBorder="1" applyAlignment="1">
      <alignment vertical="top" wrapText="1"/>
    </xf>
    <xf numFmtId="0" fontId="4" fillId="4" borderId="9" xfId="2" applyFont="1" applyFill="1" applyBorder="1" applyAlignment="1">
      <alignment vertical="top" wrapText="1"/>
    </xf>
    <xf numFmtId="0" fontId="4" fillId="4" borderId="4" xfId="2" applyFont="1" applyFill="1" applyBorder="1" applyAlignment="1">
      <alignment vertical="top" wrapText="1"/>
    </xf>
    <xf numFmtId="0" fontId="4" fillId="3" borderId="7" xfId="2" applyFont="1" applyFill="1" applyBorder="1" applyAlignment="1">
      <alignment wrapText="1"/>
    </xf>
    <xf numFmtId="0" fontId="12" fillId="0" borderId="0" xfId="0" applyFont="1" applyBorder="1" applyAlignment="1">
      <alignment vertical="top"/>
    </xf>
    <xf numFmtId="0" fontId="15" fillId="2" borderId="0" xfId="4" applyFont="1" applyFill="1" applyAlignment="1"/>
    <xf numFmtId="0" fontId="14" fillId="0" borderId="0" xfId="4"/>
    <xf numFmtId="0" fontId="2" fillId="2" borderId="7" xfId="4" applyFont="1" applyFill="1" applyBorder="1" applyAlignment="1"/>
    <xf numFmtId="0" fontId="6" fillId="3" borderId="7" xfId="2" applyFont="1" applyFill="1" applyBorder="1" applyAlignment="1"/>
    <xf numFmtId="164" fontId="5" fillId="3" borderId="0" xfId="5" applyNumberFormat="1" applyFont="1" applyFill="1" applyBorder="1" applyAlignment="1"/>
    <xf numFmtId="0" fontId="6" fillId="3" borderId="7" xfId="2" applyNumberFormat="1" applyFont="1" applyFill="1" applyBorder="1" applyAlignment="1"/>
    <xf numFmtId="10" fontId="4" fillId="4" borderId="5" xfId="5" applyNumberFormat="1" applyFont="1" applyFill="1" applyBorder="1" applyAlignment="1">
      <alignment vertical="top"/>
    </xf>
    <xf numFmtId="0" fontId="4" fillId="4" borderId="7" xfId="4" applyFont="1" applyFill="1" applyBorder="1" applyAlignment="1"/>
    <xf numFmtId="164" fontId="4" fillId="4" borderId="5" xfId="5" applyNumberFormat="1" applyFont="1" applyFill="1" applyBorder="1" applyAlignment="1">
      <alignment horizontal="right"/>
    </xf>
    <xf numFmtId="0" fontId="4" fillId="4" borderId="1" xfId="2" applyNumberFormat="1" applyFont="1" applyFill="1" applyBorder="1" applyAlignment="1"/>
    <xf numFmtId="0" fontId="2" fillId="2" borderId="4" xfId="2" applyFont="1" applyFill="1" applyBorder="1" applyAlignment="1"/>
    <xf numFmtId="164" fontId="2" fillId="2" borderId="5" xfId="5" applyNumberFormat="1" applyFont="1" applyFill="1" applyBorder="1" applyAlignment="1"/>
    <xf numFmtId="164" fontId="2" fillId="2" borderId="6" xfId="5" applyNumberFormat="1" applyFont="1" applyFill="1" applyBorder="1" applyAlignment="1"/>
    <xf numFmtId="0" fontId="15" fillId="2" borderId="8" xfId="4" applyFont="1" applyFill="1" applyBorder="1" applyAlignment="1"/>
    <xf numFmtId="10" fontId="4" fillId="4" borderId="6" xfId="5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4" fillId="3" borderId="7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2" fillId="3" borderId="8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2" fillId="3" borderId="7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3" fontId="5" fillId="3" borderId="0" xfId="0" applyNumberFormat="1" applyFont="1" applyFill="1" applyBorder="1" applyAlignment="1">
      <alignment vertical="top"/>
    </xf>
    <xf numFmtId="0" fontId="4" fillId="4" borderId="9" xfId="0" applyFont="1" applyFill="1" applyBorder="1" applyAlignment="1">
      <alignment vertical="top"/>
    </xf>
    <xf numFmtId="3" fontId="7" fillId="4" borderId="10" xfId="0" applyNumberFormat="1" applyFont="1" applyFill="1" applyBorder="1" applyAlignment="1">
      <alignment vertical="top"/>
    </xf>
    <xf numFmtId="3" fontId="7" fillId="4" borderId="11" xfId="0" applyNumberFormat="1" applyFont="1" applyFill="1" applyBorder="1" applyAlignment="1">
      <alignment vertical="top"/>
    </xf>
    <xf numFmtId="164" fontId="12" fillId="3" borderId="0" xfId="1" applyNumberFormat="1" applyFont="1" applyFill="1" applyBorder="1" applyAlignment="1">
      <alignment vertical="top"/>
    </xf>
    <xf numFmtId="3" fontId="5" fillId="3" borderId="8" xfId="0" applyNumberFormat="1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3" fontId="7" fillId="5" borderId="10" xfId="0" applyNumberFormat="1" applyFont="1" applyFill="1" applyBorder="1" applyAlignment="1">
      <alignment vertical="top"/>
    </xf>
    <xf numFmtId="3" fontId="5" fillId="3" borderId="0" xfId="1" applyNumberFormat="1" applyFont="1" applyFill="1" applyBorder="1" applyAlignment="1">
      <alignment horizontal="right" vertical="top"/>
    </xf>
    <xf numFmtId="1" fontId="5" fillId="3" borderId="0" xfId="1" applyNumberFormat="1" applyFont="1" applyFill="1" applyBorder="1" applyAlignment="1">
      <alignment vertical="top"/>
    </xf>
    <xf numFmtId="1" fontId="5" fillId="3" borderId="0" xfId="0" applyNumberFormat="1" applyFont="1" applyFill="1" applyBorder="1" applyAlignment="1">
      <alignment vertical="top"/>
    </xf>
    <xf numFmtId="166" fontId="5" fillId="3" borderId="0" xfId="0" applyNumberFormat="1" applyFont="1" applyFill="1" applyBorder="1" applyAlignment="1">
      <alignment vertical="top"/>
    </xf>
    <xf numFmtId="0" fontId="6" fillId="0" borderId="0" xfId="7" applyFont="1"/>
    <xf numFmtId="0" fontId="3" fillId="0" borderId="0" xfId="7"/>
    <xf numFmtId="0" fontId="6" fillId="0" borderId="0" xfId="7" applyFont="1" applyFill="1"/>
    <xf numFmtId="0" fontId="11" fillId="2" borderId="1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9" fontId="5" fillId="3" borderId="0" xfId="5" applyNumberFormat="1" applyFont="1" applyFill="1" applyBorder="1" applyAlignment="1">
      <alignment horizontal="left"/>
    </xf>
    <xf numFmtId="0" fontId="4" fillId="8" borderId="0" xfId="4" applyFont="1" applyFill="1" applyBorder="1" applyAlignment="1">
      <alignment vertical="top"/>
    </xf>
    <xf numFmtId="3" fontId="6" fillId="3" borderId="8" xfId="1" applyNumberFormat="1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4" fillId="0" borderId="0" xfId="4" applyFont="1" applyFill="1" applyBorder="1" applyAlignment="1">
      <alignment vertical="top"/>
    </xf>
    <xf numFmtId="0" fontId="4" fillId="3" borderId="4" xfId="2" applyNumberFormat="1" applyFont="1" applyFill="1" applyBorder="1" applyAlignment="1"/>
    <xf numFmtId="0" fontId="4" fillId="3" borderId="7" xfId="4" applyFont="1" applyFill="1" applyBorder="1" applyAlignment="1">
      <alignment vertical="top"/>
    </xf>
    <xf numFmtId="0" fontId="4" fillId="3" borderId="0" xfId="4" applyFont="1" applyFill="1" applyBorder="1" applyAlignment="1">
      <alignment vertical="top"/>
    </xf>
    <xf numFmtId="10" fontId="4" fillId="4" borderId="5" xfId="5" applyNumberFormat="1" applyFont="1" applyFill="1" applyBorder="1" applyAlignment="1">
      <alignment horizontal="right" vertical="top"/>
    </xf>
    <xf numFmtId="0" fontId="4" fillId="4" borderId="4" xfId="2" applyFont="1" applyFill="1" applyBorder="1" applyAlignment="1">
      <alignment wrapText="1"/>
    </xf>
    <xf numFmtId="164" fontId="5" fillId="3" borderId="0" xfId="5" applyNumberFormat="1" applyFont="1" applyFill="1" applyBorder="1" applyAlignment="1">
      <alignment horizontal="right"/>
    </xf>
    <xf numFmtId="0" fontId="2" fillId="2" borderId="0" xfId="4" applyFont="1" applyFill="1" applyBorder="1" applyAlignment="1">
      <alignment horizontal="right"/>
    </xf>
    <xf numFmtId="0" fontId="2" fillId="2" borderId="8" xfId="4" applyFont="1" applyFill="1" applyBorder="1" applyAlignment="1">
      <alignment horizontal="right"/>
    </xf>
    <xf numFmtId="0" fontId="4" fillId="3" borderId="0" xfId="4" applyFont="1" applyFill="1" applyBorder="1" applyAlignment="1">
      <alignment horizontal="right"/>
    </xf>
    <xf numFmtId="0" fontId="14" fillId="4" borderId="0" xfId="4" applyFill="1" applyAlignment="1">
      <alignment horizontal="right"/>
    </xf>
    <xf numFmtId="0" fontId="14" fillId="4" borderId="8" xfId="4" applyFill="1" applyBorder="1" applyAlignment="1">
      <alignment horizontal="right"/>
    </xf>
    <xf numFmtId="164" fontId="7" fillId="3" borderId="5" xfId="5" applyNumberFormat="1" applyFont="1" applyFill="1" applyBorder="1" applyAlignment="1">
      <alignment horizontal="right"/>
    </xf>
    <xf numFmtId="1" fontId="7" fillId="4" borderId="2" xfId="5" applyNumberFormat="1" applyFont="1" applyFill="1" applyBorder="1" applyAlignment="1">
      <alignment horizontal="right"/>
    </xf>
    <xf numFmtId="1" fontId="7" fillId="4" borderId="3" xfId="5" applyNumberFormat="1" applyFont="1" applyFill="1" applyBorder="1" applyAlignment="1">
      <alignment horizontal="right"/>
    </xf>
    <xf numFmtId="164" fontId="2" fillId="2" borderId="5" xfId="5" applyNumberFormat="1" applyFont="1" applyFill="1" applyBorder="1" applyAlignment="1">
      <alignment horizontal="right"/>
    </xf>
    <xf numFmtId="164" fontId="2" fillId="2" borderId="6" xfId="5" applyNumberFormat="1" applyFont="1" applyFill="1" applyBorder="1" applyAlignment="1">
      <alignment horizontal="right"/>
    </xf>
    <xf numFmtId="0" fontId="0" fillId="2" borderId="0" xfId="0" applyFill="1"/>
    <xf numFmtId="0" fontId="28" fillId="2" borderId="0" xfId="9" applyFont="1" applyFill="1" applyAlignment="1">
      <alignment vertical="center"/>
    </xf>
    <xf numFmtId="3" fontId="7" fillId="4" borderId="10" xfId="1" applyNumberFormat="1" applyFont="1" applyFill="1" applyBorder="1" applyAlignment="1">
      <alignment vertical="top"/>
    </xf>
    <xf numFmtId="3" fontId="7" fillId="4" borderId="11" xfId="1" applyNumberFormat="1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3" fontId="6" fillId="3" borderId="8" xfId="1" applyNumberFormat="1" applyFont="1" applyFill="1" applyBorder="1" applyAlignment="1">
      <alignment vertical="top"/>
    </xf>
    <xf numFmtId="3" fontId="6" fillId="3" borderId="0" xfId="1" applyNumberFormat="1" applyFont="1" applyFill="1" applyBorder="1" applyAlignment="1">
      <alignment horizontal="right" vertical="top"/>
    </xf>
    <xf numFmtId="3" fontId="4" fillId="4" borderId="10" xfId="1" applyNumberFormat="1" applyFont="1" applyFill="1" applyBorder="1" applyAlignment="1">
      <alignment vertical="top"/>
    </xf>
    <xf numFmtId="3" fontId="4" fillId="4" borderId="11" xfId="1" applyNumberFormat="1" applyFont="1" applyFill="1" applyBorder="1" applyAlignment="1">
      <alignment vertical="top"/>
    </xf>
    <xf numFmtId="3" fontId="2" fillId="2" borderId="5" xfId="1" applyNumberFormat="1" applyFont="1" applyFill="1" applyBorder="1" applyAlignment="1">
      <alignment vertical="top"/>
    </xf>
    <xf numFmtId="3" fontId="2" fillId="2" borderId="6" xfId="1" applyNumberFormat="1" applyFont="1" applyFill="1" applyBorder="1" applyAlignment="1">
      <alignment vertical="top"/>
    </xf>
    <xf numFmtId="4" fontId="6" fillId="3" borderId="0" xfId="1" applyNumberFormat="1" applyFont="1" applyFill="1" applyBorder="1" applyAlignment="1">
      <alignment vertical="top"/>
    </xf>
    <xf numFmtId="4" fontId="6" fillId="3" borderId="8" xfId="1" applyNumberFormat="1" applyFont="1" applyFill="1" applyBorder="1" applyAlignment="1">
      <alignment vertical="top"/>
    </xf>
    <xf numFmtId="0" fontId="11" fillId="2" borderId="0" xfId="7" applyFont="1" applyFill="1" applyBorder="1" applyAlignment="1">
      <alignment vertical="top"/>
    </xf>
    <xf numFmtId="0" fontId="5" fillId="3" borderId="0" xfId="0" applyFont="1" applyFill="1" applyAlignment="1">
      <alignment vertical="top" wrapText="1"/>
    </xf>
    <xf numFmtId="0" fontId="11" fillId="2" borderId="0" xfId="4" applyFont="1" applyFill="1" applyAlignment="1"/>
    <xf numFmtId="0" fontId="4" fillId="3" borderId="7" xfId="2" applyFont="1" applyFill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3" fontId="7" fillId="5" borderId="11" xfId="0" applyNumberFormat="1" applyFont="1" applyFill="1" applyBorder="1" applyAlignment="1">
      <alignment vertical="top"/>
    </xf>
    <xf numFmtId="3" fontId="6" fillId="3" borderId="0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0" fontId="2" fillId="2" borderId="1" xfId="2" applyFont="1" applyFill="1" applyBorder="1" applyAlignment="1">
      <alignment vertical="top" wrapText="1"/>
    </xf>
    <xf numFmtId="0" fontId="2" fillId="2" borderId="2" xfId="2" applyFont="1" applyFill="1" applyBorder="1" applyAlignment="1">
      <alignment vertical="top" wrapText="1"/>
    </xf>
    <xf numFmtId="0" fontId="2" fillId="2" borderId="3" xfId="2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15" fillId="2" borderId="0" xfId="4" applyFont="1" applyFill="1" applyBorder="1" applyAlignment="1"/>
    <xf numFmtId="0" fontId="0" fillId="2" borderId="0" xfId="0" applyFill="1" applyBorder="1"/>
    <xf numFmtId="0" fontId="14" fillId="4" borderId="0" xfId="4" applyFill="1" applyBorder="1" applyAlignment="1">
      <alignment horizontal="right"/>
    </xf>
    <xf numFmtId="0" fontId="0" fillId="0" borderId="0" xfId="0" applyFill="1" applyAlignment="1">
      <alignment vertical="top"/>
    </xf>
    <xf numFmtId="0" fontId="0" fillId="10" borderId="0" xfId="0" applyFill="1" applyAlignment="1">
      <alignment vertical="top"/>
    </xf>
    <xf numFmtId="0" fontId="24" fillId="10" borderId="0" xfId="9" applyFill="1" applyAlignment="1">
      <alignment vertical="top"/>
    </xf>
    <xf numFmtId="0" fontId="4" fillId="10" borderId="7" xfId="2" applyFont="1" applyFill="1" applyBorder="1" applyAlignment="1">
      <alignment vertical="top" wrapText="1"/>
    </xf>
    <xf numFmtId="9" fontId="4" fillId="10" borderId="0" xfId="1" applyNumberFormat="1" applyFont="1" applyFill="1" applyBorder="1" applyAlignment="1">
      <alignment horizontal="center" vertical="top"/>
    </xf>
    <xf numFmtId="9" fontId="4" fillId="10" borderId="0" xfId="1" applyNumberFormat="1" applyFont="1" applyFill="1" applyBorder="1" applyAlignment="1">
      <alignment vertical="top"/>
    </xf>
    <xf numFmtId="0" fontId="12" fillId="10" borderId="0" xfId="0" applyFont="1" applyFill="1" applyBorder="1" applyAlignment="1">
      <alignment vertical="top"/>
    </xf>
    <xf numFmtId="0" fontId="38" fillId="10" borderId="0" xfId="0" applyFont="1" applyFill="1" applyBorder="1" applyAlignment="1">
      <alignment vertical="top"/>
    </xf>
    <xf numFmtId="0" fontId="30" fillId="10" borderId="0" xfId="0" applyFont="1" applyFill="1" applyAlignment="1">
      <alignment vertical="top"/>
    </xf>
    <xf numFmtId="0" fontId="30" fillId="10" borderId="7" xfId="0" applyFont="1" applyFill="1" applyBorder="1" applyAlignment="1">
      <alignment vertical="top"/>
    </xf>
    <xf numFmtId="0" fontId="0" fillId="10" borderId="0" xfId="0" applyFill="1"/>
    <xf numFmtId="0" fontId="12" fillId="10" borderId="0" xfId="0" applyFont="1" applyFill="1" applyAlignment="1">
      <alignment vertical="top"/>
    </xf>
    <xf numFmtId="0" fontId="23" fillId="10" borderId="0" xfId="4" applyFont="1" applyFill="1"/>
    <xf numFmtId="0" fontId="4" fillId="10" borderId="0" xfId="0" applyFont="1" applyFill="1" applyBorder="1" applyAlignment="1">
      <alignment vertical="top"/>
    </xf>
    <xf numFmtId="3" fontId="7" fillId="10" borderId="0" xfId="0" applyNumberFormat="1" applyFont="1" applyFill="1" applyBorder="1" applyAlignment="1">
      <alignment vertical="top"/>
    </xf>
    <xf numFmtId="2" fontId="12" fillId="10" borderId="0" xfId="0" applyNumberFormat="1" applyFont="1" applyFill="1" applyBorder="1" applyAlignment="1">
      <alignment vertical="top"/>
    </xf>
    <xf numFmtId="2" fontId="12" fillId="10" borderId="0" xfId="0" applyNumberFormat="1" applyFont="1" applyFill="1" applyAlignment="1">
      <alignment vertical="top"/>
    </xf>
    <xf numFmtId="3" fontId="39" fillId="3" borderId="8" xfId="0" applyNumberFormat="1" applyFont="1" applyFill="1" applyBorder="1" applyAlignment="1">
      <alignment vertical="top"/>
    </xf>
    <xf numFmtId="3" fontId="39" fillId="3" borderId="8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164" fontId="39" fillId="3" borderId="8" xfId="5" applyNumberFormat="1" applyFont="1" applyFill="1" applyBorder="1" applyAlignment="1"/>
    <xf numFmtId="0" fontId="4" fillId="3" borderId="0" xfId="7" applyFont="1" applyFill="1" applyBorder="1" applyAlignment="1">
      <alignment vertical="top"/>
    </xf>
    <xf numFmtId="0" fontId="6" fillId="3" borderId="12" xfId="7" applyFont="1" applyFill="1" applyBorder="1"/>
    <xf numFmtId="0" fontId="6" fillId="3" borderId="0" xfId="7" applyFont="1" applyFill="1" applyBorder="1"/>
    <xf numFmtId="0" fontId="3" fillId="3" borderId="0" xfId="7" applyFill="1" applyBorder="1"/>
    <xf numFmtId="0" fontId="6" fillId="10" borderId="0" xfId="7" applyFont="1" applyFill="1"/>
    <xf numFmtId="0" fontId="3" fillId="10" borderId="0" xfId="7" applyFill="1"/>
    <xf numFmtId="3" fontId="6" fillId="10" borderId="0" xfId="7" applyNumberFormat="1" applyFont="1" applyFill="1"/>
    <xf numFmtId="0" fontId="4" fillId="10" borderId="2" xfId="7" applyFont="1" applyFill="1" applyBorder="1" applyAlignment="1">
      <alignment wrapText="1"/>
    </xf>
    <xf numFmtId="9" fontId="6" fillId="10" borderId="2" xfId="7" applyNumberFormat="1" applyFont="1" applyFill="1" applyBorder="1"/>
    <xf numFmtId="0" fontId="2" fillId="10" borderId="0" xfId="7" applyFont="1" applyFill="1" applyBorder="1" applyAlignment="1">
      <alignment vertical="top"/>
    </xf>
    <xf numFmtId="0" fontId="12" fillId="3" borderId="4" xfId="0" applyFont="1" applyFill="1" applyBorder="1" applyAlignment="1">
      <alignment vertical="top"/>
    </xf>
    <xf numFmtId="164" fontId="12" fillId="3" borderId="5" xfId="1" applyNumberFormat="1" applyFont="1" applyFill="1" applyBorder="1" applyAlignment="1">
      <alignment vertical="top"/>
    </xf>
    <xf numFmtId="0" fontId="12" fillId="3" borderId="5" xfId="0" applyFont="1" applyFill="1" applyBorder="1" applyAlignment="1">
      <alignment vertical="top"/>
    </xf>
    <xf numFmtId="1" fontId="39" fillId="3" borderId="8" xfId="0" applyNumberFormat="1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4" fillId="3" borderId="2" xfId="4" applyFont="1" applyFill="1" applyBorder="1" applyAlignment="1">
      <alignment vertical="top"/>
    </xf>
    <xf numFmtId="0" fontId="4" fillId="3" borderId="3" xfId="4" applyFont="1" applyFill="1" applyBorder="1" applyAlignment="1">
      <alignment vertical="top"/>
    </xf>
    <xf numFmtId="0" fontId="14" fillId="10" borderId="0" xfId="4" applyFill="1"/>
    <xf numFmtId="0" fontId="37" fillId="10" borderId="0" xfId="4" applyFont="1" applyFill="1"/>
    <xf numFmtId="0" fontId="36" fillId="10" borderId="0" xfId="4" applyFont="1" applyFill="1" applyAlignment="1">
      <alignment wrapText="1"/>
    </xf>
    <xf numFmtId="3" fontId="37" fillId="10" borderId="0" xfId="4" applyNumberFormat="1" applyFont="1" applyFill="1"/>
    <xf numFmtId="164" fontId="14" fillId="10" borderId="0" xfId="4" applyNumberFormat="1" applyFill="1"/>
    <xf numFmtId="10" fontId="14" fillId="10" borderId="0" xfId="4" applyNumberFormat="1" applyFill="1"/>
    <xf numFmtId="3" fontId="14" fillId="10" borderId="0" xfId="4" applyNumberFormat="1" applyFill="1"/>
    <xf numFmtId="10" fontId="37" fillId="10" borderId="0" xfId="4" applyNumberFormat="1" applyFont="1" applyFill="1"/>
    <xf numFmtId="0" fontId="18" fillId="10" borderId="0" xfId="4" applyFont="1" applyFill="1"/>
    <xf numFmtId="0" fontId="0" fillId="10" borderId="0" xfId="0" applyFill="1" applyAlignment="1">
      <alignment vertical="center"/>
    </xf>
    <xf numFmtId="0" fontId="16" fillId="10" borderId="0" xfId="4" applyFont="1" applyFill="1"/>
    <xf numFmtId="10" fontId="16" fillId="10" borderId="0" xfId="6" applyNumberFormat="1" applyFont="1" applyFill="1"/>
    <xf numFmtId="0" fontId="0" fillId="10" borderId="0" xfId="0" applyFill="1" applyAlignment="1">
      <alignment horizontal="center" vertical="center" wrapText="1"/>
    </xf>
    <xf numFmtId="0" fontId="34" fillId="10" borderId="0" xfId="0" applyFont="1" applyFill="1"/>
    <xf numFmtId="0" fontId="4" fillId="10" borderId="2" xfId="2" applyFont="1" applyFill="1" applyBorder="1" applyAlignment="1">
      <alignment wrapText="1"/>
    </xf>
    <xf numFmtId="164" fontId="4" fillId="10" borderId="2" xfId="5" applyNumberFormat="1" applyFont="1" applyFill="1" applyBorder="1" applyAlignment="1">
      <alignment horizontal="right"/>
    </xf>
    <xf numFmtId="164" fontId="39" fillId="10" borderId="2" xfId="5" applyNumberFormat="1" applyFont="1" applyFill="1" applyBorder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4" fillId="6" borderId="14" xfId="7" applyFont="1" applyFill="1" applyBorder="1"/>
    <xf numFmtId="0" fontId="4" fillId="6" borderId="16" xfId="7" applyFont="1" applyFill="1" applyBorder="1" applyAlignment="1">
      <alignment horizontal="center"/>
    </xf>
    <xf numFmtId="0" fontId="4" fillId="3" borderId="5" xfId="2" applyFont="1" applyFill="1" applyBorder="1" applyAlignment="1">
      <alignment vertical="top" wrapText="1"/>
    </xf>
    <xf numFmtId="0" fontId="4" fillId="3" borderId="9" xfId="2" applyFont="1" applyFill="1" applyBorder="1" applyAlignment="1">
      <alignment vertical="top" wrapText="1"/>
    </xf>
    <xf numFmtId="0" fontId="0" fillId="3" borderId="11" xfId="0" applyFill="1" applyBorder="1" applyAlignment="1">
      <alignment vertical="top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12" fillId="3" borderId="6" xfId="0" applyFont="1" applyFill="1" applyBorder="1" applyAlignment="1">
      <alignment vertical="top"/>
    </xf>
    <xf numFmtId="0" fontId="2" fillId="2" borderId="8" xfId="7" applyFont="1" applyFill="1" applyBorder="1" applyAlignment="1">
      <alignment vertical="top"/>
    </xf>
    <xf numFmtId="0" fontId="4" fillId="3" borderId="8" xfId="7" applyFont="1" applyFill="1" applyBorder="1" applyAlignment="1">
      <alignment vertical="top"/>
    </xf>
    <xf numFmtId="0" fontId="6" fillId="3" borderId="8" xfId="7" applyFont="1" applyFill="1" applyBorder="1"/>
    <xf numFmtId="0" fontId="4" fillId="6" borderId="17" xfId="7" applyFont="1" applyFill="1" applyBorder="1" applyAlignment="1">
      <alignment horizontal="center"/>
    </xf>
    <xf numFmtId="0" fontId="4" fillId="0" borderId="18" xfId="7" applyFont="1" applyBorder="1"/>
    <xf numFmtId="0" fontId="6" fillId="0" borderId="19" xfId="7" applyFont="1" applyBorder="1"/>
    <xf numFmtId="0" fontId="4" fillId="0" borderId="20" xfId="7" applyFont="1" applyBorder="1"/>
    <xf numFmtId="0" fontId="6" fillId="0" borderId="21" xfId="7" applyFont="1" applyBorder="1"/>
    <xf numFmtId="3" fontId="6" fillId="0" borderId="21" xfId="7" applyNumberFormat="1" applyFont="1" applyBorder="1"/>
    <xf numFmtId="1" fontId="6" fillId="0" borderId="21" xfId="7" applyNumberFormat="1" applyFont="1" applyBorder="1"/>
    <xf numFmtId="0" fontId="4" fillId="3" borderId="20" xfId="7" applyFont="1" applyFill="1" applyBorder="1"/>
    <xf numFmtId="0" fontId="3" fillId="3" borderId="21" xfId="7" applyFill="1" applyBorder="1"/>
    <xf numFmtId="0" fontId="6" fillId="3" borderId="21" xfId="7" applyFont="1" applyFill="1" applyBorder="1"/>
    <xf numFmtId="0" fontId="4" fillId="6" borderId="20" xfId="7" applyFont="1" applyFill="1" applyBorder="1"/>
    <xf numFmtId="3" fontId="6" fillId="6" borderId="21" xfId="7" applyNumberFormat="1" applyFont="1" applyFill="1" applyBorder="1"/>
    <xf numFmtId="0" fontId="4" fillId="6" borderId="20" xfId="7" applyFont="1" applyFill="1" applyBorder="1" applyAlignment="1">
      <alignment horizontal="left" wrapText="1"/>
    </xf>
    <xf numFmtId="9" fontId="6" fillId="6" borderId="21" xfId="7" applyNumberFormat="1" applyFont="1" applyFill="1" applyBorder="1"/>
    <xf numFmtId="0" fontId="4" fillId="3" borderId="20" xfId="7" applyFont="1" applyFill="1" applyBorder="1" applyAlignment="1">
      <alignment wrapText="1"/>
    </xf>
    <xf numFmtId="9" fontId="6" fillId="3" borderId="21" xfId="7" applyNumberFormat="1" applyFont="1" applyFill="1" applyBorder="1"/>
    <xf numFmtId="0" fontId="4" fillId="7" borderId="22" xfId="7" applyFont="1" applyFill="1" applyBorder="1" applyAlignment="1">
      <alignment wrapText="1"/>
    </xf>
    <xf numFmtId="3" fontId="6" fillId="7" borderId="21" xfId="7" applyNumberFormat="1" applyFont="1" applyFill="1" applyBorder="1"/>
    <xf numFmtId="0" fontId="4" fillId="6" borderId="23" xfId="7" applyFont="1" applyFill="1" applyBorder="1" applyAlignment="1">
      <alignment horizontal="left" wrapText="1"/>
    </xf>
    <xf numFmtId="9" fontId="6" fillId="4" borderId="24" xfId="7" applyNumberFormat="1" applyFont="1" applyFill="1" applyBorder="1"/>
    <xf numFmtId="10" fontId="6" fillId="4" borderId="24" xfId="7" applyNumberFormat="1" applyFont="1" applyFill="1" applyBorder="1"/>
    <xf numFmtId="0" fontId="4" fillId="0" borderId="14" xfId="7" applyFont="1" applyBorder="1"/>
    <xf numFmtId="0" fontId="6" fillId="0" borderId="16" xfId="7" applyFont="1" applyBorder="1"/>
    <xf numFmtId="0" fontId="6" fillId="0" borderId="17" xfId="7" applyFont="1" applyBorder="1"/>
    <xf numFmtId="10" fontId="12" fillId="10" borderId="0" xfId="0" applyNumberFormat="1" applyFont="1" applyFill="1" applyAlignment="1">
      <alignment vertical="top"/>
    </xf>
    <xf numFmtId="0" fontId="0" fillId="2" borderId="8" xfId="0" applyFill="1" applyBorder="1"/>
    <xf numFmtId="0" fontId="2" fillId="2" borderId="1" xfId="2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9" fillId="11" borderId="0" xfId="9" applyNumberFormat="1" applyFont="1" applyFill="1" applyAlignment="1" applyProtection="1"/>
    <xf numFmtId="0" fontId="50" fillId="11" borderId="0" xfId="0" applyFont="1" applyFill="1"/>
    <xf numFmtId="0" fontId="52" fillId="11" borderId="26" xfId="0" applyFont="1" applyFill="1" applyBorder="1" applyAlignment="1">
      <alignment horizontal="center" vertical="center" wrapText="1"/>
    </xf>
    <xf numFmtId="0" fontId="53" fillId="11" borderId="27" xfId="0" applyFont="1" applyFill="1" applyBorder="1" applyAlignment="1">
      <alignment horizontal="center" vertical="center" wrapText="1"/>
    </xf>
    <xf numFmtId="0" fontId="57" fillId="11" borderId="0" xfId="0" applyFont="1" applyFill="1" applyBorder="1" applyAlignment="1">
      <alignment horizontal="center"/>
    </xf>
    <xf numFmtId="0" fontId="0" fillId="10" borderId="0" xfId="0" applyFill="1" applyAlignment="1"/>
    <xf numFmtId="0" fontId="47" fillId="10" borderId="0" xfId="0" applyFont="1" applyFill="1" applyAlignment="1"/>
    <xf numFmtId="0" fontId="47" fillId="10" borderId="0" xfId="0" applyFont="1" applyFill="1"/>
    <xf numFmtId="0" fontId="0" fillId="10" borderId="0" xfId="0" applyFill="1" applyAlignment="1">
      <alignment horizontal="center"/>
    </xf>
    <xf numFmtId="0" fontId="54" fillId="10" borderId="0" xfId="0" applyFont="1" applyFill="1" applyAlignment="1">
      <alignment horizontal="center"/>
    </xf>
    <xf numFmtId="0" fontId="4" fillId="10" borderId="0" xfId="4" applyFont="1" applyFill="1" applyBorder="1" applyAlignment="1">
      <alignment vertical="top"/>
    </xf>
    <xf numFmtId="0" fontId="15" fillId="2" borderId="4" xfId="4" applyFont="1" applyFill="1" applyBorder="1" applyAlignment="1"/>
    <xf numFmtId="0" fontId="15" fillId="2" borderId="5" xfId="4" applyFont="1" applyFill="1" applyBorder="1" applyAlignment="1"/>
    <xf numFmtId="0" fontId="15" fillId="2" borderId="6" xfId="4" applyFont="1" applyFill="1" applyBorder="1" applyAlignment="1"/>
    <xf numFmtId="0" fontId="50" fillId="11" borderId="12" xfId="0" applyFont="1" applyFill="1" applyBorder="1" applyAlignment="1"/>
    <xf numFmtId="0" fontId="50" fillId="11" borderId="12" xfId="0" applyFont="1" applyFill="1" applyBorder="1" applyAlignment="1">
      <alignment horizontal="left" wrapText="1"/>
    </xf>
    <xf numFmtId="0" fontId="50" fillId="11" borderId="12" xfId="0" applyFont="1" applyFill="1" applyBorder="1" applyAlignment="1">
      <alignment horizontal="center" wrapText="1"/>
    </xf>
    <xf numFmtId="0" fontId="14" fillId="11" borderId="0" xfId="4" applyFill="1"/>
    <xf numFmtId="0" fontId="0" fillId="11" borderId="25" xfId="0" applyFill="1" applyBorder="1"/>
    <xf numFmtId="0" fontId="57" fillId="11" borderId="32" xfId="0" applyFont="1" applyFill="1" applyBorder="1" applyAlignment="1">
      <alignment horizontal="center"/>
    </xf>
    <xf numFmtId="0" fontId="52" fillId="11" borderId="33" xfId="0" applyFont="1" applyFill="1" applyBorder="1" applyAlignment="1">
      <alignment horizontal="center" vertical="center"/>
    </xf>
    <xf numFmtId="0" fontId="14" fillId="0" borderId="0" xfId="4" applyFill="1"/>
    <xf numFmtId="0" fontId="46" fillId="10" borderId="0" xfId="0" applyFont="1" applyFill="1" applyAlignment="1"/>
    <xf numFmtId="0" fontId="58" fillId="10" borderId="0" xfId="0" applyFont="1" applyFill="1" applyAlignment="1">
      <alignment vertical="center"/>
    </xf>
    <xf numFmtId="0" fontId="59" fillId="10" borderId="0" xfId="0" applyFont="1" applyFill="1" applyAlignment="1"/>
    <xf numFmtId="0" fontId="53" fillId="11" borderId="28" xfId="0" applyFont="1" applyFill="1" applyBorder="1" applyAlignment="1">
      <alignment horizontal="left" vertical="center" wrapText="1"/>
    </xf>
    <xf numFmtId="0" fontId="46" fillId="12" borderId="0" xfId="0" applyFont="1" applyFill="1" applyAlignment="1"/>
    <xf numFmtId="0" fontId="14" fillId="12" borderId="0" xfId="4" applyFill="1"/>
    <xf numFmtId="10" fontId="56" fillId="11" borderId="29" xfId="0" applyNumberFormat="1" applyFont="1" applyFill="1" applyBorder="1"/>
    <xf numFmtId="0" fontId="64" fillId="10" borderId="0" xfId="4" applyFont="1" applyFill="1"/>
    <xf numFmtId="1" fontId="0" fillId="10" borderId="0" xfId="0" applyNumberFormat="1" applyFill="1" applyAlignment="1">
      <alignment vertical="top"/>
    </xf>
    <xf numFmtId="0" fontId="15" fillId="2" borderId="0" xfId="4" applyFont="1" applyFill="1" applyBorder="1" applyAlignment="1">
      <alignment horizontal="center"/>
    </xf>
    <xf numFmtId="0" fontId="15" fillId="2" borderId="35" xfId="4" applyFont="1" applyFill="1" applyBorder="1" applyAlignment="1">
      <alignment horizontal="center"/>
    </xf>
    <xf numFmtId="0" fontId="15" fillId="2" borderId="36" xfId="4" applyFont="1" applyFill="1" applyBorder="1" applyAlignment="1">
      <alignment horizontal="center"/>
    </xf>
    <xf numFmtId="164" fontId="40" fillId="16" borderId="5" xfId="5" applyNumberFormat="1" applyFont="1" applyFill="1" applyBorder="1" applyAlignment="1">
      <alignment horizontal="right"/>
    </xf>
    <xf numFmtId="10" fontId="4" fillId="16" borderId="5" xfId="5" applyNumberFormat="1" applyFont="1" applyFill="1" applyBorder="1" applyAlignment="1">
      <alignment horizontal="right" vertical="top"/>
    </xf>
    <xf numFmtId="164" fontId="40" fillId="3" borderId="8" xfId="5" applyNumberFormat="1" applyFont="1" applyFill="1" applyBorder="1" applyAlignment="1">
      <alignment horizontal="right"/>
    </xf>
    <xf numFmtId="164" fontId="65" fillId="3" borderId="8" xfId="5" applyNumberFormat="1" applyFont="1" applyFill="1" applyBorder="1" applyAlignment="1">
      <alignment horizontal="right"/>
    </xf>
    <xf numFmtId="171" fontId="40" fillId="3" borderId="0" xfId="5" applyNumberFormat="1" applyFont="1" applyFill="1" applyBorder="1" applyAlignment="1">
      <alignment horizontal="right"/>
    </xf>
    <xf numFmtId="171" fontId="65" fillId="3" borderId="0" xfId="5" applyNumberFormat="1" applyFont="1" applyFill="1" applyBorder="1" applyAlignment="1">
      <alignment horizontal="right"/>
    </xf>
    <xf numFmtId="164" fontId="40" fillId="3" borderId="5" xfId="5" applyNumberFormat="1" applyFont="1" applyFill="1" applyBorder="1" applyAlignment="1">
      <alignment horizontal="right"/>
    </xf>
    <xf numFmtId="164" fontId="40" fillId="3" borderId="6" xfId="5" applyNumberFormat="1" applyFont="1" applyFill="1" applyBorder="1" applyAlignment="1">
      <alignment horizontal="right"/>
    </xf>
    <xf numFmtId="164" fontId="65" fillId="4" borderId="6" xfId="5" applyNumberFormat="1" applyFont="1" applyFill="1" applyBorder="1" applyAlignment="1">
      <alignment horizontal="right"/>
    </xf>
    <xf numFmtId="170" fontId="40" fillId="4" borderId="6" xfId="5" applyNumberFormat="1" applyFont="1" applyFill="1" applyBorder="1" applyAlignment="1">
      <alignment horizontal="right" vertical="top"/>
    </xf>
    <xf numFmtId="0" fontId="0" fillId="3" borderId="10" xfId="0" applyFill="1" applyBorder="1" applyAlignment="1">
      <alignment vertical="top"/>
    </xf>
    <xf numFmtId="0" fontId="2" fillId="2" borderId="4" xfId="2" applyFont="1" applyFill="1" applyBorder="1" applyAlignment="1">
      <alignment vertical="top"/>
    </xf>
    <xf numFmtId="0" fontId="4" fillId="10" borderId="4" xfId="2" applyFont="1" applyFill="1" applyBorder="1" applyAlignment="1">
      <alignment vertical="top" wrapText="1"/>
    </xf>
    <xf numFmtId="0" fontId="4" fillId="10" borderId="5" xfId="2" applyFont="1" applyFill="1" applyBorder="1" applyAlignment="1">
      <alignment vertical="top" wrapText="1"/>
    </xf>
    <xf numFmtId="0" fontId="0" fillId="10" borderId="5" xfId="0" applyFill="1" applyBorder="1" applyAlignment="1">
      <alignment vertical="top"/>
    </xf>
    <xf numFmtId="164" fontId="4" fillId="10" borderId="5" xfId="2" applyNumberFormat="1" applyFont="1" applyFill="1" applyBorder="1" applyAlignment="1">
      <alignment vertical="top" wrapText="1"/>
    </xf>
    <xf numFmtId="164" fontId="4" fillId="10" borderId="5" xfId="1" applyNumberFormat="1" applyFont="1" applyFill="1" applyBorder="1" applyAlignment="1">
      <alignment vertical="top"/>
    </xf>
    <xf numFmtId="164" fontId="6" fillId="3" borderId="0" xfId="5" applyNumberFormat="1" applyFont="1" applyFill="1" applyBorder="1" applyAlignment="1"/>
    <xf numFmtId="0" fontId="39" fillId="0" borderId="41" xfId="7" applyFont="1" applyBorder="1"/>
    <xf numFmtId="0" fontId="39" fillId="0" borderId="43" xfId="7" applyFont="1" applyBorder="1"/>
    <xf numFmtId="3" fontId="39" fillId="0" borderId="43" xfId="7" applyNumberFormat="1" applyFont="1" applyBorder="1"/>
    <xf numFmtId="0" fontId="39" fillId="3" borderId="42" xfId="7" applyFont="1" applyFill="1" applyBorder="1"/>
    <xf numFmtId="0" fontId="39" fillId="3" borderId="43" xfId="7" applyFont="1" applyFill="1" applyBorder="1"/>
    <xf numFmtId="3" fontId="39" fillId="6" borderId="43" xfId="7" applyNumberFormat="1" applyFont="1" applyFill="1" applyBorder="1"/>
    <xf numFmtId="9" fontId="39" fillId="6" borderId="43" xfId="7" applyNumberFormat="1" applyFont="1" applyFill="1" applyBorder="1"/>
    <xf numFmtId="9" fontId="39" fillId="3" borderId="42" xfId="7" applyNumberFormat="1" applyFont="1" applyFill="1" applyBorder="1"/>
    <xf numFmtId="9" fontId="39" fillId="3" borderId="43" xfId="7" applyNumberFormat="1" applyFont="1" applyFill="1" applyBorder="1"/>
    <xf numFmtId="3" fontId="39" fillId="7" borderId="43" xfId="7" applyNumberFormat="1" applyFont="1" applyFill="1" applyBorder="1"/>
    <xf numFmtId="9" fontId="39" fillId="4" borderId="45" xfId="7" applyNumberFormat="1" applyFont="1" applyFill="1" applyBorder="1"/>
    <xf numFmtId="0" fontId="6" fillId="0" borderId="40" xfId="7" applyFont="1" applyBorder="1"/>
    <xf numFmtId="0" fontId="6" fillId="0" borderId="42" xfId="7" applyFont="1" applyBorder="1"/>
    <xf numFmtId="3" fontId="6" fillId="0" borderId="42" xfId="7" applyNumberFormat="1" applyFont="1" applyBorder="1"/>
    <xf numFmtId="3" fontId="6" fillId="6" borderId="42" xfId="7" applyNumberFormat="1" applyFont="1" applyFill="1" applyBorder="1"/>
    <xf numFmtId="9" fontId="6" fillId="6" borderId="42" xfId="7" applyNumberFormat="1" applyFont="1" applyFill="1" applyBorder="1"/>
    <xf numFmtId="0" fontId="6" fillId="0" borderId="21" xfId="7" applyFont="1" applyBorder="1" applyAlignment="1">
      <alignment horizontal="right"/>
    </xf>
    <xf numFmtId="3" fontId="6" fillId="7" borderId="42" xfId="7" applyNumberFormat="1" applyFont="1" applyFill="1" applyBorder="1"/>
    <xf numFmtId="9" fontId="6" fillId="4" borderId="44" xfId="7" applyNumberFormat="1" applyFont="1" applyFill="1" applyBorder="1"/>
    <xf numFmtId="0" fontId="68" fillId="3" borderId="10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top"/>
    </xf>
    <xf numFmtId="0" fontId="20" fillId="10" borderId="0" xfId="0" applyFont="1" applyFill="1" applyAlignment="1">
      <alignment vertical="top"/>
    </xf>
    <xf numFmtId="0" fontId="4" fillId="10" borderId="0" xfId="2" applyFont="1" applyFill="1" applyBorder="1" applyAlignment="1">
      <alignment vertical="top" wrapText="1"/>
    </xf>
    <xf numFmtId="0" fontId="0" fillId="10" borderId="0" xfId="0" applyFill="1" applyBorder="1" applyAlignment="1">
      <alignment vertical="top"/>
    </xf>
    <xf numFmtId="3" fontId="4" fillId="4" borderId="10" xfId="0" applyNumberFormat="1" applyFont="1" applyFill="1" applyBorder="1" applyAlignment="1">
      <alignment vertical="top"/>
    </xf>
    <xf numFmtId="0" fontId="13" fillId="3" borderId="5" xfId="0" applyFont="1" applyFill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166" fontId="6" fillId="3" borderId="0" xfId="0" applyNumberFormat="1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3" fontId="4" fillId="5" borderId="10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1" fontId="6" fillId="3" borderId="0" xfId="0" applyNumberFormat="1" applyFont="1" applyFill="1" applyBorder="1" applyAlignment="1">
      <alignment vertical="top"/>
    </xf>
    <xf numFmtId="2" fontId="69" fillId="10" borderId="0" xfId="0" applyNumberFormat="1" applyFont="1" applyFill="1" applyBorder="1" applyAlignment="1">
      <alignment vertical="top"/>
    </xf>
    <xf numFmtId="2" fontId="70" fillId="10" borderId="0" xfId="0" applyNumberFormat="1" applyFont="1" applyFill="1" applyAlignment="1">
      <alignment vertical="top"/>
    </xf>
    <xf numFmtId="0" fontId="70" fillId="10" borderId="0" xfId="0" applyFont="1" applyFill="1" applyAlignment="1">
      <alignment horizontal="right" vertical="top"/>
    </xf>
    <xf numFmtId="0" fontId="4" fillId="17" borderId="0" xfId="2" applyFont="1" applyFill="1" applyBorder="1" applyAlignment="1">
      <alignment vertical="top" wrapText="1"/>
    </xf>
    <xf numFmtId="0" fontId="0" fillId="17" borderId="0" xfId="0" applyFill="1" applyBorder="1" applyAlignment="1">
      <alignment vertical="top"/>
    </xf>
    <xf numFmtId="0" fontId="4" fillId="18" borderId="0" xfId="2" applyFont="1" applyFill="1" applyBorder="1" applyAlignment="1">
      <alignment vertical="top" wrapText="1"/>
    </xf>
    <xf numFmtId="0" fontId="0" fillId="18" borderId="0" xfId="0" applyFill="1" applyBorder="1" applyAlignment="1">
      <alignment vertical="top"/>
    </xf>
    <xf numFmtId="4" fontId="30" fillId="17" borderId="0" xfId="0" applyNumberFormat="1" applyFont="1" applyFill="1" applyBorder="1" applyAlignment="1">
      <alignment vertical="top"/>
    </xf>
    <xf numFmtId="4" fontId="0" fillId="10" borderId="0" xfId="0" applyNumberFormat="1" applyFill="1"/>
    <xf numFmtId="3" fontId="0" fillId="10" borderId="0" xfId="0" applyNumberFormat="1" applyFill="1"/>
    <xf numFmtId="10" fontId="0" fillId="10" borderId="0" xfId="0" applyNumberFormat="1" applyFill="1"/>
    <xf numFmtId="166" fontId="40" fillId="3" borderId="8" xfId="0" applyNumberFormat="1" applyFont="1" applyFill="1" applyBorder="1" applyAlignment="1">
      <alignment vertical="top"/>
    </xf>
    <xf numFmtId="3" fontId="40" fillId="3" borderId="8" xfId="0" applyNumberFormat="1" applyFont="1" applyFill="1" applyBorder="1" applyAlignment="1">
      <alignment vertical="top"/>
    </xf>
    <xf numFmtId="3" fontId="40" fillId="3" borderId="8" xfId="0" applyNumberFormat="1" applyFont="1" applyFill="1" applyBorder="1" applyAlignment="1">
      <alignment horizontal="right" vertical="top"/>
    </xf>
    <xf numFmtId="3" fontId="40" fillId="3" borderId="8" xfId="1" applyNumberFormat="1" applyFont="1" applyFill="1" applyBorder="1" applyAlignment="1">
      <alignment horizontal="right" vertical="top"/>
    </xf>
    <xf numFmtId="0" fontId="48" fillId="12" borderId="46" xfId="0" applyFont="1" applyFill="1" applyBorder="1" applyAlignment="1">
      <alignment vertical="center" wrapText="1"/>
    </xf>
    <xf numFmtId="0" fontId="48" fillId="12" borderId="47" xfId="0" applyFont="1" applyFill="1" applyBorder="1" applyAlignment="1">
      <alignment vertical="center" wrapText="1"/>
    </xf>
    <xf numFmtId="0" fontId="3" fillId="12" borderId="47" xfId="0" applyFont="1" applyFill="1" applyBorder="1" applyAlignment="1">
      <alignment vertical="center" wrapText="1"/>
    </xf>
    <xf numFmtId="0" fontId="0" fillId="12" borderId="47" xfId="0" applyFill="1" applyBorder="1" applyAlignment="1">
      <alignment vertical="center" wrapText="1"/>
    </xf>
    <xf numFmtId="3" fontId="48" fillId="12" borderId="47" xfId="0" applyNumberFormat="1" applyFont="1" applyFill="1" applyBorder="1"/>
    <xf numFmtId="3" fontId="48" fillId="12" borderId="48" xfId="0" applyNumberFormat="1" applyFont="1" applyFill="1" applyBorder="1"/>
    <xf numFmtId="3" fontId="48" fillId="12" borderId="49" xfId="0" applyNumberFormat="1" applyFont="1" applyFill="1" applyBorder="1"/>
    <xf numFmtId="4" fontId="62" fillId="12" borderId="50" xfId="0" applyNumberFormat="1" applyFont="1" applyFill="1" applyBorder="1"/>
    <xf numFmtId="0" fontId="48" fillId="13" borderId="51" xfId="0" applyFont="1" applyFill="1" applyBorder="1" applyAlignment="1">
      <alignment vertical="center" wrapText="1"/>
    </xf>
    <xf numFmtId="0" fontId="48" fillId="13" borderId="47" xfId="0" applyFont="1" applyFill="1" applyBorder="1" applyAlignment="1">
      <alignment vertical="center" wrapText="1"/>
    </xf>
    <xf numFmtId="0" fontId="3" fillId="13" borderId="47" xfId="0" applyFont="1" applyFill="1" applyBorder="1" applyAlignment="1">
      <alignment vertical="center" wrapText="1"/>
    </xf>
    <xf numFmtId="0" fontId="0" fillId="13" borderId="47" xfId="0" applyFill="1" applyBorder="1" applyAlignment="1">
      <alignment vertical="center" wrapText="1"/>
    </xf>
    <xf numFmtId="3" fontId="48" fillId="13" borderId="47" xfId="0" applyNumberFormat="1" applyFont="1" applyFill="1" applyBorder="1"/>
    <xf numFmtId="3" fontId="48" fillId="13" borderId="48" xfId="0" applyNumberFormat="1" applyFont="1" applyFill="1" applyBorder="1"/>
    <xf numFmtId="3" fontId="48" fillId="13" borderId="49" xfId="0" applyNumberFormat="1" applyFont="1" applyFill="1" applyBorder="1"/>
    <xf numFmtId="4" fontId="62" fillId="13" borderId="52" xfId="0" applyNumberFormat="1" applyFont="1" applyFill="1" applyBorder="1"/>
    <xf numFmtId="0" fontId="48" fillId="12" borderId="53" xfId="0" applyFont="1" applyFill="1" applyBorder="1" applyAlignment="1">
      <alignment vertical="center" wrapText="1"/>
    </xf>
    <xf numFmtId="0" fontId="3" fillId="12" borderId="53" xfId="0" applyFont="1" applyFill="1" applyBorder="1" applyAlignment="1">
      <alignment vertical="center" wrapText="1"/>
    </xf>
    <xf numFmtId="0" fontId="0" fillId="12" borderId="53" xfId="0" applyFill="1" applyBorder="1" applyAlignment="1">
      <alignment vertical="center" wrapText="1"/>
    </xf>
    <xf numFmtId="3" fontId="48" fillId="12" borderId="53" xfId="0" applyNumberFormat="1" applyFont="1" applyFill="1" applyBorder="1"/>
    <xf numFmtId="3" fontId="48" fillId="12" borderId="54" xfId="0" applyNumberFormat="1" applyFont="1" applyFill="1" applyBorder="1"/>
    <xf numFmtId="3" fontId="48" fillId="12" borderId="55" xfId="0" applyNumberFormat="1" applyFont="1" applyFill="1" applyBorder="1"/>
    <xf numFmtId="4" fontId="62" fillId="12" borderId="56" xfId="0" applyNumberFormat="1" applyFont="1" applyFill="1" applyBorder="1"/>
    <xf numFmtId="0" fontId="48" fillId="12" borderId="57" xfId="0" applyFont="1" applyFill="1" applyBorder="1" applyAlignment="1">
      <alignment vertical="center" wrapText="1"/>
    </xf>
    <xf numFmtId="0" fontId="3" fillId="12" borderId="57" xfId="0" applyFont="1" applyFill="1" applyBorder="1" applyAlignment="1">
      <alignment vertical="center" wrapText="1"/>
    </xf>
    <xf numFmtId="0" fontId="0" fillId="12" borderId="57" xfId="0" applyFill="1" applyBorder="1" applyAlignment="1">
      <alignment vertical="center" wrapText="1"/>
    </xf>
    <xf numFmtId="3" fontId="48" fillId="12" borderId="57" xfId="0" applyNumberFormat="1" applyFont="1" applyFill="1" applyBorder="1"/>
    <xf numFmtId="3" fontId="48" fillId="12" borderId="58" xfId="0" applyNumberFormat="1" applyFont="1" applyFill="1" applyBorder="1"/>
    <xf numFmtId="3" fontId="48" fillId="12" borderId="59" xfId="0" applyNumberFormat="1" applyFont="1" applyFill="1" applyBorder="1"/>
    <xf numFmtId="4" fontId="63" fillId="15" borderId="60" xfId="0" applyNumberFormat="1" applyFont="1" applyFill="1" applyBorder="1"/>
    <xf numFmtId="0" fontId="48" fillId="13" borderId="57" xfId="0" applyFont="1" applyFill="1" applyBorder="1" applyAlignment="1">
      <alignment vertical="center" wrapText="1"/>
    </xf>
    <xf numFmtId="0" fontId="3" fillId="13" borderId="57" xfId="0" applyFont="1" applyFill="1" applyBorder="1" applyAlignment="1">
      <alignment vertical="center" wrapText="1"/>
    </xf>
    <xf numFmtId="0" fontId="0" fillId="13" borderId="57" xfId="0" applyFill="1" applyBorder="1" applyAlignment="1">
      <alignment vertical="center" wrapText="1"/>
    </xf>
    <xf numFmtId="3" fontId="48" fillId="13" borderId="57" xfId="0" applyNumberFormat="1" applyFont="1" applyFill="1" applyBorder="1"/>
    <xf numFmtId="3" fontId="48" fillId="13" borderId="58" xfId="0" applyNumberFormat="1" applyFont="1" applyFill="1" applyBorder="1"/>
    <xf numFmtId="3" fontId="48" fillId="13" borderId="59" xfId="0" applyNumberFormat="1" applyFont="1" applyFill="1" applyBorder="1"/>
    <xf numFmtId="4" fontId="62" fillId="14" borderId="60" xfId="0" applyNumberFormat="1" applyFont="1" applyFill="1" applyBorder="1"/>
    <xf numFmtId="0" fontId="48" fillId="12" borderId="61" xfId="0" applyFont="1" applyFill="1" applyBorder="1" applyAlignment="1">
      <alignment vertical="center" wrapText="1"/>
    </xf>
    <xf numFmtId="0" fontId="3" fillId="12" borderId="61" xfId="0" applyFont="1" applyFill="1" applyBorder="1" applyAlignment="1">
      <alignment vertical="center" wrapText="1"/>
    </xf>
    <xf numFmtId="0" fontId="0" fillId="12" borderId="61" xfId="0" applyFill="1" applyBorder="1" applyAlignment="1">
      <alignment vertical="center" wrapText="1"/>
    </xf>
    <xf numFmtId="3" fontId="48" fillId="12" borderId="61" xfId="0" applyNumberFormat="1" applyFont="1" applyFill="1" applyBorder="1"/>
    <xf numFmtId="3" fontId="48" fillId="12" borderId="62" xfId="0" applyNumberFormat="1" applyFont="1" applyFill="1" applyBorder="1"/>
    <xf numFmtId="3" fontId="48" fillId="12" borderId="63" xfId="0" applyNumberFormat="1" applyFont="1" applyFill="1" applyBorder="1"/>
    <xf numFmtId="4" fontId="62" fillId="15" borderId="60" xfId="0" applyNumberFormat="1" applyFont="1" applyFill="1" applyBorder="1"/>
    <xf numFmtId="0" fontId="48" fillId="13" borderId="53" xfId="0" applyFont="1" applyFill="1" applyBorder="1" applyAlignment="1">
      <alignment vertical="center" wrapText="1"/>
    </xf>
    <xf numFmtId="0" fontId="3" fillId="13" borderId="53" xfId="0" applyFont="1" applyFill="1" applyBorder="1" applyAlignment="1">
      <alignment vertical="center" wrapText="1"/>
    </xf>
    <xf numFmtId="0" fontId="0" fillId="13" borderId="53" xfId="0" applyFill="1" applyBorder="1" applyAlignment="1">
      <alignment vertical="center" wrapText="1"/>
    </xf>
    <xf numFmtId="3" fontId="48" fillId="13" borderId="53" xfId="0" applyNumberFormat="1" applyFont="1" applyFill="1" applyBorder="1"/>
    <xf numFmtId="3" fontId="48" fillId="13" borderId="54" xfId="0" applyNumberFormat="1" applyFont="1" applyFill="1" applyBorder="1"/>
    <xf numFmtId="3" fontId="48" fillId="13" borderId="55" xfId="0" applyNumberFormat="1" applyFont="1" applyFill="1" applyBorder="1"/>
    <xf numFmtId="4" fontId="62" fillId="14" borderId="64" xfId="0" applyNumberFormat="1" applyFont="1" applyFill="1" applyBorder="1"/>
    <xf numFmtId="4" fontId="63" fillId="14" borderId="60" xfId="0" applyNumberFormat="1" applyFont="1" applyFill="1" applyBorder="1"/>
    <xf numFmtId="0" fontId="48" fillId="13" borderId="61" xfId="0" applyFont="1" applyFill="1" applyBorder="1" applyAlignment="1">
      <alignment vertical="center" wrapText="1"/>
    </xf>
    <xf numFmtId="3" fontId="48" fillId="13" borderId="61" xfId="0" applyNumberFormat="1" applyFont="1" applyFill="1" applyBorder="1"/>
    <xf numFmtId="3" fontId="48" fillId="13" borderId="62" xfId="0" applyNumberFormat="1" applyFont="1" applyFill="1" applyBorder="1"/>
    <xf numFmtId="3" fontId="48" fillId="13" borderId="63" xfId="0" applyNumberFormat="1" applyFont="1" applyFill="1" applyBorder="1"/>
    <xf numFmtId="0" fontId="48" fillId="12" borderId="65" xfId="0" applyFont="1" applyFill="1" applyBorder="1" applyAlignment="1">
      <alignment vertical="center" wrapText="1"/>
    </xf>
    <xf numFmtId="0" fontId="48" fillId="12" borderId="66" xfId="0" applyFont="1" applyFill="1" applyBorder="1" applyAlignment="1">
      <alignment vertical="center" wrapText="1"/>
    </xf>
    <xf numFmtId="4" fontId="63" fillId="14" borderId="67" xfId="0" applyNumberFormat="1" applyFont="1" applyFill="1" applyBorder="1"/>
    <xf numFmtId="4" fontId="62" fillId="15" borderId="68" xfId="0" applyNumberFormat="1" applyFont="1" applyFill="1" applyBorder="1"/>
    <xf numFmtId="4" fontId="63" fillId="15" borderId="69" xfId="0" applyNumberFormat="1" applyFont="1" applyFill="1" applyBorder="1"/>
    <xf numFmtId="0" fontId="0" fillId="13" borderId="61" xfId="0" applyFill="1" applyBorder="1" applyAlignment="1">
      <alignment vertical="center" wrapText="1"/>
    </xf>
    <xf numFmtId="3" fontId="2" fillId="19" borderId="71" xfId="0" applyNumberFormat="1" applyFont="1" applyFill="1" applyBorder="1" applyAlignment="1"/>
    <xf numFmtId="3" fontId="55" fillId="19" borderId="71" xfId="0" applyNumberFormat="1" applyFont="1" applyFill="1" applyBorder="1" applyAlignment="1"/>
    <xf numFmtId="3" fontId="56" fillId="19" borderId="71" xfId="0" applyNumberFormat="1" applyFont="1" applyFill="1" applyBorder="1" applyAlignment="1"/>
    <xf numFmtId="0" fontId="3" fillId="10" borderId="57" xfId="0" applyFont="1" applyFill="1" applyBorder="1" applyAlignment="1"/>
    <xf numFmtId="0" fontId="0" fillId="20" borderId="74" xfId="0" applyFont="1" applyFill="1" applyBorder="1" applyAlignment="1">
      <alignment horizontal="center"/>
    </xf>
    <xf numFmtId="0" fontId="48" fillId="0" borderId="14" xfId="8" applyFont="1" applyFill="1" applyBorder="1" applyAlignment="1">
      <alignment vertical="top"/>
    </xf>
    <xf numFmtId="0" fontId="3" fillId="0" borderId="82" xfId="8" applyFont="1" applyFill="1" applyBorder="1" applyAlignment="1">
      <alignment vertical="top"/>
    </xf>
    <xf numFmtId="0" fontId="48" fillId="0" borderId="14" xfId="8" applyFont="1" applyFill="1" applyBorder="1" applyAlignment="1">
      <alignment vertical="top" wrapText="1"/>
    </xf>
    <xf numFmtId="0" fontId="30" fillId="0" borderId="89" xfId="0" applyFont="1" applyFill="1" applyBorder="1" applyAlignment="1">
      <alignment vertical="top"/>
    </xf>
    <xf numFmtId="0" fontId="0" fillId="3" borderId="94" xfId="0" applyFill="1" applyBorder="1"/>
    <xf numFmtId="10" fontId="30" fillId="0" borderId="97" xfId="0" applyNumberFormat="1" applyFont="1" applyBorder="1"/>
    <xf numFmtId="3" fontId="35" fillId="21" borderId="5" xfId="0" applyNumberFormat="1" applyFont="1" applyFill="1" applyBorder="1" applyAlignment="1">
      <alignment vertical="center"/>
    </xf>
    <xf numFmtId="3" fontId="35" fillId="22" borderId="5" xfId="0" applyNumberFormat="1" applyFont="1" applyFill="1" applyBorder="1" applyAlignment="1">
      <alignment vertical="center"/>
    </xf>
    <xf numFmtId="3" fontId="35" fillId="23" borderId="5" xfId="0" applyNumberFormat="1" applyFont="1" applyFill="1" applyBorder="1" applyAlignment="1">
      <alignment vertical="center"/>
    </xf>
    <xf numFmtId="3" fontId="34" fillId="23" borderId="101" xfId="0" applyNumberFormat="1" applyFont="1" applyFill="1" applyBorder="1" applyAlignment="1"/>
    <xf numFmtId="3" fontId="34" fillId="21" borderId="102" xfId="0" applyNumberFormat="1" applyFont="1" applyFill="1" applyBorder="1"/>
    <xf numFmtId="3" fontId="0" fillId="0" borderId="103" xfId="0" applyNumberFormat="1" applyFont="1" applyBorder="1"/>
    <xf numFmtId="3" fontId="34" fillId="23" borderId="104" xfId="0" applyNumberFormat="1" applyFont="1" applyFill="1" applyBorder="1" applyAlignment="1"/>
    <xf numFmtId="3" fontId="34" fillId="21" borderId="105" xfId="0" applyNumberFormat="1" applyFont="1" applyFill="1" applyBorder="1"/>
    <xf numFmtId="3" fontId="0" fillId="0" borderId="106" xfId="0" applyNumberFormat="1" applyFont="1" applyBorder="1"/>
    <xf numFmtId="0" fontId="0" fillId="20" borderId="107" xfId="0" applyFont="1" applyFill="1" applyBorder="1" applyAlignment="1">
      <alignment horizontal="center"/>
    </xf>
    <xf numFmtId="3" fontId="0" fillId="0" borderId="108" xfId="0" applyNumberFormat="1" applyFont="1" applyBorder="1"/>
    <xf numFmtId="3" fontId="0" fillId="20" borderId="109" xfId="0" applyNumberFormat="1" applyFont="1" applyFill="1" applyBorder="1" applyAlignment="1"/>
    <xf numFmtId="3" fontId="79" fillId="22" borderId="13" xfId="0" applyNumberFormat="1" applyFont="1" applyFill="1" applyBorder="1"/>
    <xf numFmtId="0" fontId="34" fillId="20" borderId="110" xfId="0" applyFont="1" applyFill="1" applyBorder="1" applyAlignment="1">
      <alignment horizontal="center"/>
    </xf>
    <xf numFmtId="3" fontId="0" fillId="0" borderId="17" xfId="0" applyNumberFormat="1" applyFont="1" applyBorder="1"/>
    <xf numFmtId="3" fontId="0" fillId="22" borderId="111" xfId="0" applyNumberFormat="1" applyFont="1" applyFill="1" applyBorder="1"/>
    <xf numFmtId="0" fontId="0" fillId="20" borderId="112" xfId="0" applyFont="1" applyFill="1" applyBorder="1"/>
    <xf numFmtId="3" fontId="0" fillId="0" borderId="113" xfId="0" applyNumberFormat="1" applyFont="1" applyBorder="1"/>
    <xf numFmtId="0" fontId="0" fillId="22" borderId="105" xfId="0" applyFont="1" applyFill="1" applyBorder="1"/>
    <xf numFmtId="0" fontId="0" fillId="20" borderId="74" xfId="0" applyFont="1" applyFill="1" applyBorder="1"/>
    <xf numFmtId="3" fontId="0" fillId="0" borderId="114" xfId="0" applyNumberFormat="1" applyFont="1" applyBorder="1"/>
    <xf numFmtId="3" fontId="0" fillId="22" borderId="115" xfId="0" applyNumberFormat="1" applyFont="1" applyFill="1" applyBorder="1"/>
    <xf numFmtId="0" fontId="0" fillId="20" borderId="107" xfId="0" applyFont="1" applyFill="1" applyBorder="1"/>
    <xf numFmtId="3" fontId="0" fillId="0" borderId="116" xfId="0" applyNumberFormat="1" applyFont="1" applyBorder="1"/>
    <xf numFmtId="3" fontId="0" fillId="20" borderId="117" xfId="0" applyNumberFormat="1" applyFont="1" applyFill="1" applyBorder="1" applyAlignment="1"/>
    <xf numFmtId="3" fontId="34" fillId="22" borderId="13" xfId="0" applyNumberFormat="1" applyFont="1" applyFill="1" applyBorder="1"/>
    <xf numFmtId="0" fontId="0" fillId="20" borderId="110" xfId="0" applyFont="1" applyFill="1" applyBorder="1"/>
    <xf numFmtId="0" fontId="80" fillId="20" borderId="110" xfId="0" applyFont="1" applyFill="1" applyBorder="1"/>
    <xf numFmtId="3" fontId="34" fillId="23" borderId="118" xfId="0" applyNumberFormat="1" applyFont="1" applyFill="1" applyBorder="1"/>
    <xf numFmtId="3" fontId="0" fillId="23" borderId="110" xfId="0" applyNumberFormat="1" applyFont="1" applyFill="1" applyBorder="1"/>
    <xf numFmtId="3" fontId="34" fillId="23" borderId="119" xfId="0" applyNumberFormat="1" applyFont="1" applyFill="1" applyBorder="1" applyAlignment="1"/>
    <xf numFmtId="3" fontId="34" fillId="23" borderId="120" xfId="0" applyNumberFormat="1" applyFont="1" applyFill="1" applyBorder="1"/>
    <xf numFmtId="3" fontId="34" fillId="20" borderId="121" xfId="0" applyNumberFormat="1" applyFont="1" applyFill="1" applyBorder="1"/>
    <xf numFmtId="3" fontId="0" fillId="0" borderId="122" xfId="0" applyNumberFormat="1" applyFont="1" applyBorder="1"/>
    <xf numFmtId="3" fontId="0" fillId="20" borderId="123" xfId="0" applyNumberFormat="1" applyFont="1" applyFill="1" applyBorder="1" applyAlignment="1"/>
    <xf numFmtId="3" fontId="34" fillId="21" borderId="124" xfId="0" applyNumberFormat="1" applyFont="1" applyFill="1" applyBorder="1"/>
    <xf numFmtId="0" fontId="0" fillId="20" borderId="125" xfId="0" applyFont="1" applyFill="1" applyBorder="1" applyAlignment="1">
      <alignment horizontal="center"/>
    </xf>
    <xf numFmtId="3" fontId="0" fillId="0" borderId="126" xfId="0" applyNumberFormat="1" applyFont="1" applyBorder="1"/>
    <xf numFmtId="3" fontId="0" fillId="20" borderId="127" xfId="0" applyNumberFormat="1" applyFont="1" applyFill="1" applyBorder="1" applyAlignment="1"/>
    <xf numFmtId="3" fontId="34" fillId="23" borderId="128" xfId="0" applyNumberFormat="1" applyFont="1" applyFill="1" applyBorder="1"/>
    <xf numFmtId="0" fontId="0" fillId="20" borderId="129" xfId="0" applyFont="1" applyFill="1" applyBorder="1"/>
    <xf numFmtId="3" fontId="0" fillId="0" borderId="130" xfId="0" applyNumberFormat="1" applyFont="1" applyBorder="1"/>
    <xf numFmtId="3" fontId="34" fillId="23" borderId="131" xfId="0" applyNumberFormat="1" applyFont="1" applyFill="1" applyBorder="1" applyAlignment="1"/>
    <xf numFmtId="3" fontId="34" fillId="21" borderId="111" xfId="0" applyNumberFormat="1" applyFont="1" applyFill="1" applyBorder="1"/>
    <xf numFmtId="0" fontId="0" fillId="20" borderId="112" xfId="0" applyFont="1" applyFill="1" applyBorder="1" applyAlignment="1">
      <alignment horizontal="center"/>
    </xf>
    <xf numFmtId="3" fontId="34" fillId="23" borderId="132" xfId="0" applyNumberFormat="1" applyFont="1" applyFill="1" applyBorder="1" applyAlignment="1"/>
    <xf numFmtId="3" fontId="34" fillId="21" borderId="115" xfId="0" applyNumberFormat="1" applyFont="1" applyFill="1" applyBorder="1"/>
    <xf numFmtId="3" fontId="32" fillId="0" borderId="133" xfId="0" applyNumberFormat="1" applyFont="1" applyFill="1" applyBorder="1" applyAlignment="1"/>
    <xf numFmtId="3" fontId="32" fillId="0" borderId="134" xfId="0" applyNumberFormat="1" applyFont="1" applyFill="1" applyBorder="1"/>
    <xf numFmtId="0" fontId="30" fillId="20" borderId="135" xfId="0" applyFont="1" applyFill="1" applyBorder="1" applyAlignment="1">
      <alignment horizontal="center"/>
    </xf>
    <xf numFmtId="3" fontId="30" fillId="0" borderId="136" xfId="0" applyNumberFormat="1" applyFont="1" applyBorder="1"/>
    <xf numFmtId="3" fontId="34" fillId="23" borderId="137" xfId="0" applyNumberFormat="1" applyFont="1" applyFill="1" applyBorder="1" applyAlignment="1"/>
    <xf numFmtId="3" fontId="34" fillId="23" borderId="138" xfId="0" applyNumberFormat="1" applyFont="1" applyFill="1" applyBorder="1" applyAlignment="1"/>
    <xf numFmtId="3" fontId="34" fillId="23" borderId="105" xfId="0" applyNumberFormat="1" applyFont="1" applyFill="1" applyBorder="1"/>
    <xf numFmtId="3" fontId="34" fillId="23" borderId="105" xfId="0" applyNumberFormat="1" applyFont="1" applyFill="1" applyBorder="1" applyAlignment="1"/>
    <xf numFmtId="3" fontId="0" fillId="0" borderId="8" xfId="0" applyNumberFormat="1" applyFont="1" applyBorder="1"/>
    <xf numFmtId="3" fontId="32" fillId="0" borderId="139" xfId="0" applyNumberFormat="1" applyFont="1" applyFill="1" applyBorder="1" applyAlignment="1"/>
    <xf numFmtId="0" fontId="30" fillId="20" borderId="107" xfId="0" applyFont="1" applyFill="1" applyBorder="1"/>
    <xf numFmtId="3" fontId="30" fillId="0" borderId="122" xfId="0" applyNumberFormat="1" applyFont="1" applyBorder="1"/>
    <xf numFmtId="3" fontId="21" fillId="20" borderId="140" xfId="0" applyNumberFormat="1" applyFont="1" applyFill="1" applyBorder="1" applyAlignment="1">
      <alignment horizontal="center"/>
    </xf>
    <xf numFmtId="3" fontId="0" fillId="0" borderId="141" xfId="0" applyNumberFormat="1" applyFont="1" applyBorder="1"/>
    <xf numFmtId="3" fontId="35" fillId="23" borderId="142" xfId="0" applyNumberFormat="1" applyFont="1" applyFill="1" applyBorder="1" applyAlignment="1">
      <alignment horizontal="right"/>
    </xf>
    <xf numFmtId="3" fontId="30" fillId="0" borderId="143" xfId="0" applyNumberFormat="1" applyFont="1" applyBorder="1"/>
    <xf numFmtId="10" fontId="30" fillId="0" borderId="144" xfId="0" applyNumberFormat="1" applyFont="1" applyBorder="1"/>
    <xf numFmtId="3" fontId="32" fillId="0" borderId="134" xfId="0" applyNumberFormat="1" applyFont="1" applyFill="1" applyBorder="1" applyAlignment="1">
      <alignment vertical="top"/>
    </xf>
    <xf numFmtId="3" fontId="34" fillId="23" borderId="115" xfId="0" applyNumberFormat="1" applyFont="1" applyFill="1" applyBorder="1" applyAlignment="1">
      <alignment horizontal="right"/>
    </xf>
    <xf numFmtId="0" fontId="15" fillId="2" borderId="0" xfId="4" applyFont="1" applyFill="1" applyAlignment="1">
      <alignment vertical="top"/>
    </xf>
    <xf numFmtId="0" fontId="11" fillId="10" borderId="0" xfId="0" applyFont="1" applyFill="1" applyBorder="1" applyAlignment="1">
      <alignment vertical="top"/>
    </xf>
    <xf numFmtId="0" fontId="26" fillId="10" borderId="0" xfId="0" applyFont="1" applyFill="1" applyAlignment="1">
      <alignment vertical="top"/>
    </xf>
    <xf numFmtId="0" fontId="26" fillId="10" borderId="0" xfId="0" applyFont="1" applyFill="1" applyBorder="1" applyAlignment="1">
      <alignment horizontal="left" vertical="top"/>
    </xf>
    <xf numFmtId="0" fontId="0" fillId="10" borderId="0" xfId="0" applyFill="1" applyAlignment="1">
      <alignment horizontal="center" vertical="top"/>
    </xf>
    <xf numFmtId="0" fontId="41" fillId="10" borderId="0" xfId="0" applyFont="1" applyFill="1" applyAlignment="1">
      <alignment horizontal="right" vertical="center"/>
    </xf>
    <xf numFmtId="0" fontId="0" fillId="10" borderId="0" xfId="0" applyFill="1" applyAlignment="1">
      <alignment horizontal="center" vertical="center"/>
    </xf>
    <xf numFmtId="0" fontId="41" fillId="10" borderId="0" xfId="0" applyFont="1" applyFill="1" applyBorder="1" applyAlignment="1">
      <alignment horizontal="right" vertical="center"/>
    </xf>
    <xf numFmtId="0" fontId="30" fillId="10" borderId="5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3" fontId="0" fillId="10" borderId="82" xfId="0" applyNumberFormat="1" applyFill="1" applyBorder="1" applyAlignment="1">
      <alignment vertical="center"/>
    </xf>
    <xf numFmtId="0" fontId="0" fillId="10" borderId="94" xfId="0" applyFill="1" applyBorder="1" applyAlignment="1">
      <alignment vertical="top"/>
    </xf>
    <xf numFmtId="0" fontId="72" fillId="0" borderId="78" xfId="0" applyFont="1" applyFill="1" applyBorder="1" applyAlignment="1">
      <alignment vertical="top"/>
    </xf>
    <xf numFmtId="0" fontId="62" fillId="0" borderId="79" xfId="0" applyFont="1" applyFill="1" applyBorder="1" applyAlignment="1">
      <alignment vertical="top" wrapText="1"/>
    </xf>
    <xf numFmtId="0" fontId="72" fillId="0" borderId="81" xfId="0" applyFont="1" applyFill="1" applyBorder="1" applyAlignment="1">
      <alignment vertical="top"/>
    </xf>
    <xf numFmtId="0" fontId="62" fillId="0" borderId="82" xfId="0" applyFont="1" applyFill="1" applyBorder="1" applyAlignment="1">
      <alignment vertical="top" wrapText="1"/>
    </xf>
    <xf numFmtId="0" fontId="72" fillId="0" borderId="83" xfId="0" applyFont="1" applyFill="1" applyBorder="1" applyAlignment="1">
      <alignment vertical="top"/>
    </xf>
    <xf numFmtId="0" fontId="62" fillId="0" borderId="14" xfId="0" applyFont="1" applyFill="1" applyBorder="1" applyAlignment="1">
      <alignment vertical="top" wrapText="1"/>
    </xf>
    <xf numFmtId="0" fontId="72" fillId="0" borderId="85" xfId="0" applyFont="1" applyFill="1" applyBorder="1" applyAlignment="1">
      <alignment vertical="top"/>
    </xf>
    <xf numFmtId="0" fontId="73" fillId="0" borderId="86" xfId="0" applyFont="1" applyFill="1" applyBorder="1" applyAlignment="1">
      <alignment vertical="top" wrapText="1"/>
    </xf>
    <xf numFmtId="0" fontId="72" fillId="0" borderId="78" xfId="0" applyFont="1" applyFill="1" applyBorder="1"/>
    <xf numFmtId="0" fontId="72" fillId="0" borderId="87" xfId="0" applyFont="1" applyFill="1" applyBorder="1"/>
    <xf numFmtId="0" fontId="62" fillId="0" borderId="88" xfId="0" applyFont="1" applyFill="1" applyBorder="1" applyAlignment="1">
      <alignment vertical="top" wrapText="1"/>
    </xf>
    <xf numFmtId="0" fontId="72" fillId="0" borderId="81" xfId="0" applyFont="1" applyFill="1" applyBorder="1"/>
    <xf numFmtId="0" fontId="32" fillId="0" borderId="89" xfId="0" applyFont="1" applyFill="1" applyBorder="1" applyAlignment="1">
      <alignment vertical="top"/>
    </xf>
    <xf numFmtId="0" fontId="74" fillId="0" borderId="90" xfId="0" applyFont="1" applyFill="1" applyBorder="1" applyAlignment="1">
      <alignment vertical="top" wrapText="1"/>
    </xf>
    <xf numFmtId="0" fontId="32" fillId="0" borderId="85" xfId="0" applyFont="1" applyFill="1" applyBorder="1"/>
    <xf numFmtId="0" fontId="30" fillId="0" borderId="91" xfId="0" applyFont="1" applyFill="1" applyBorder="1" applyAlignment="1">
      <alignment horizontal="center"/>
    </xf>
    <xf numFmtId="0" fontId="0" fillId="0" borderId="92" xfId="0" applyFill="1" applyBorder="1"/>
    <xf numFmtId="0" fontId="0" fillId="0" borderId="93" xfId="0" applyFill="1" applyBorder="1" applyAlignment="1">
      <alignment vertical="top"/>
    </xf>
    <xf numFmtId="0" fontId="30" fillId="0" borderId="84" xfId="0" applyFont="1" applyFill="1" applyBorder="1" applyAlignment="1">
      <alignment horizontal="center" vertical="top" wrapText="1"/>
    </xf>
    <xf numFmtId="0" fontId="0" fillId="0" borderId="94" xfId="0" applyFill="1" applyBorder="1" applyAlignment="1">
      <alignment vertical="top"/>
    </xf>
    <xf numFmtId="0" fontId="30" fillId="0" borderId="145" xfId="0" applyFont="1" applyFill="1" applyBorder="1"/>
    <xf numFmtId="0" fontId="0" fillId="0" borderId="146" xfId="0" applyFill="1" applyBorder="1"/>
    <xf numFmtId="0" fontId="75" fillId="3" borderId="147" xfId="0" applyFont="1" applyFill="1" applyBorder="1"/>
    <xf numFmtId="0" fontId="0" fillId="3" borderId="148" xfId="0" applyFill="1" applyBorder="1"/>
    <xf numFmtId="0" fontId="30" fillId="0" borderId="75" xfId="0" applyFont="1" applyFill="1" applyBorder="1" applyAlignment="1">
      <alignment vertical="top"/>
    </xf>
    <xf numFmtId="0" fontId="30" fillId="0" borderId="76" xfId="0" applyFont="1" applyFill="1" applyBorder="1" applyAlignment="1">
      <alignment vertical="top"/>
    </xf>
    <xf numFmtId="0" fontId="35" fillId="21" borderId="4" xfId="0" applyFont="1" applyFill="1" applyBorder="1" applyAlignment="1">
      <alignment horizontal="left" vertical="center"/>
    </xf>
    <xf numFmtId="0" fontId="0" fillId="21" borderId="5" xfId="0" applyFont="1" applyFill="1" applyBorder="1" applyAlignment="1">
      <alignment vertical="center"/>
    </xf>
    <xf numFmtId="0" fontId="35" fillId="22" borderId="4" xfId="0" applyFont="1" applyFill="1" applyBorder="1" applyAlignment="1">
      <alignment horizontal="left" vertical="center"/>
    </xf>
    <xf numFmtId="0" fontId="0" fillId="22" borderId="5" xfId="0" applyFont="1" applyFill="1" applyBorder="1" applyAlignment="1">
      <alignment horizontal="right" vertical="center"/>
    </xf>
    <xf numFmtId="0" fontId="35" fillId="23" borderId="15" xfId="0" applyFont="1" applyFill="1" applyBorder="1" applyAlignment="1">
      <alignment horizontal="left" vertical="center"/>
    </xf>
    <xf numFmtId="0" fontId="0" fillId="23" borderId="5" xfId="0" applyFont="1" applyFill="1" applyBorder="1" applyAlignment="1">
      <alignment vertical="center"/>
    </xf>
    <xf numFmtId="0" fontId="71" fillId="3" borderId="4" xfId="0" applyFont="1" applyFill="1" applyBorder="1" applyAlignment="1"/>
    <xf numFmtId="0" fontId="71" fillId="3" borderId="5" xfId="0" applyFont="1" applyFill="1" applyBorder="1" applyAlignment="1"/>
    <xf numFmtId="0" fontId="71" fillId="10" borderId="0" xfId="0" applyFont="1" applyFill="1"/>
    <xf numFmtId="0" fontId="0" fillId="20" borderId="149" xfId="0" applyFont="1" applyFill="1" applyBorder="1" applyAlignment="1">
      <alignment horizontal="center"/>
    </xf>
    <xf numFmtId="0" fontId="0" fillId="10" borderId="2" xfId="0" applyFill="1" applyBorder="1" applyAlignment="1">
      <alignment horizontal="center" vertical="center"/>
    </xf>
    <xf numFmtId="0" fontId="78" fillId="10" borderId="2" xfId="0" applyFont="1" applyFill="1" applyBorder="1" applyAlignment="1">
      <alignment horizontal="center" vertical="center"/>
    </xf>
    <xf numFmtId="0" fontId="72" fillId="10" borderId="10" xfId="0" applyFont="1" applyFill="1" applyBorder="1" applyAlignment="1">
      <alignment horizontal="center" vertical="center"/>
    </xf>
    <xf numFmtId="0" fontId="35" fillId="10" borderId="10" xfId="0" applyFont="1" applyFill="1" applyBorder="1" applyAlignment="1">
      <alignment horizontal="center" vertical="center"/>
    </xf>
    <xf numFmtId="0" fontId="76" fillId="10" borderId="10" xfId="0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vertical="top"/>
    </xf>
    <xf numFmtId="167" fontId="5" fillId="3" borderId="8" xfId="1" applyNumberFormat="1" applyFont="1" applyFill="1" applyBorder="1" applyAlignment="1">
      <alignment vertical="top"/>
    </xf>
    <xf numFmtId="4" fontId="5" fillId="3" borderId="0" xfId="1" applyNumberFormat="1" applyFont="1" applyFill="1" applyBorder="1" applyAlignment="1">
      <alignment vertical="top"/>
    </xf>
    <xf numFmtId="4" fontId="5" fillId="3" borderId="8" xfId="1" applyNumberFormat="1" applyFont="1" applyFill="1" applyBorder="1" applyAlignment="1">
      <alignment vertical="top"/>
    </xf>
    <xf numFmtId="167" fontId="6" fillId="3" borderId="0" xfId="1" applyNumberFormat="1" applyFont="1" applyFill="1" applyBorder="1" applyAlignment="1">
      <alignment horizontal="right" vertical="top"/>
    </xf>
    <xf numFmtId="167" fontId="6" fillId="3" borderId="0" xfId="1" applyNumberFormat="1" applyFont="1" applyFill="1" applyBorder="1" applyAlignment="1">
      <alignment vertical="top"/>
    </xf>
    <xf numFmtId="167" fontId="6" fillId="3" borderId="8" xfId="1" applyNumberFormat="1" applyFont="1" applyFill="1" applyBorder="1" applyAlignment="1">
      <alignment vertical="top"/>
    </xf>
    <xf numFmtId="4" fontId="6" fillId="3" borderId="0" xfId="1" applyNumberFormat="1" applyFont="1" applyFill="1" applyBorder="1" applyAlignment="1">
      <alignment horizontal="right" vertical="top"/>
    </xf>
    <xf numFmtId="1" fontId="6" fillId="0" borderId="42" xfId="7" applyNumberFormat="1" applyFont="1" applyBorder="1"/>
    <xf numFmtId="1" fontId="39" fillId="0" borderId="43" xfId="7" applyNumberFormat="1" applyFont="1" applyBorder="1"/>
    <xf numFmtId="0" fontId="21" fillId="10" borderId="0" xfId="0" applyFont="1" applyFill="1"/>
    <xf numFmtId="0" fontId="41" fillId="0" borderId="15" xfId="0" applyFont="1" applyFill="1" applyBorder="1" applyAlignment="1">
      <alignment horizontal="center" vertical="center"/>
    </xf>
    <xf numFmtId="3" fontId="0" fillId="10" borderId="0" xfId="0" applyNumberFormat="1" applyFont="1" applyFill="1" applyBorder="1"/>
    <xf numFmtId="3" fontId="0" fillId="10" borderId="96" xfId="0" applyNumberFormat="1" applyFont="1" applyFill="1" applyBorder="1"/>
    <xf numFmtId="0" fontId="74" fillId="0" borderId="86" xfId="0" applyFont="1" applyFill="1" applyBorder="1" applyAlignment="1">
      <alignment vertical="top" wrapText="1"/>
    </xf>
    <xf numFmtId="10" fontId="30" fillId="0" borderId="154" xfId="0" applyNumberFormat="1" applyFont="1" applyFill="1" applyBorder="1"/>
    <xf numFmtId="3" fontId="35" fillId="23" borderId="167" xfId="0" applyNumberFormat="1" applyFont="1" applyFill="1" applyBorder="1" applyAlignment="1">
      <alignment horizontal="right"/>
    </xf>
    <xf numFmtId="0" fontId="81" fillId="0" borderId="93" xfId="0" applyFont="1" applyFill="1" applyBorder="1" applyAlignment="1">
      <alignment vertical="top" wrapText="1"/>
    </xf>
    <xf numFmtId="0" fontId="30" fillId="3" borderId="148" xfId="0" applyFont="1" applyFill="1" applyBorder="1" applyAlignment="1">
      <alignment horizontal="right" indent="1"/>
    </xf>
    <xf numFmtId="0" fontId="30" fillId="10" borderId="96" xfId="0" applyFont="1" applyFill="1" applyBorder="1" applyAlignment="1">
      <alignment horizontal="right" indent="1"/>
    </xf>
    <xf numFmtId="3" fontId="32" fillId="0" borderId="153" xfId="0" applyNumberFormat="1" applyFont="1" applyFill="1" applyBorder="1" applyAlignment="1">
      <alignment vertical="top"/>
    </xf>
    <xf numFmtId="0" fontId="0" fillId="20" borderId="125" xfId="0" applyFont="1" applyFill="1" applyBorder="1"/>
    <xf numFmtId="0" fontId="0" fillId="3" borderId="0" xfId="0" applyFill="1" applyBorder="1"/>
    <xf numFmtId="3" fontId="0" fillId="0" borderId="173" xfId="0" applyNumberFormat="1" applyFont="1" applyBorder="1"/>
    <xf numFmtId="0" fontId="0" fillId="0" borderId="146" xfId="0" applyFill="1" applyBorder="1" applyAlignment="1">
      <alignment horizontal="right"/>
    </xf>
    <xf numFmtId="3" fontId="0" fillId="10" borderId="94" xfId="0" applyNumberFormat="1" applyFont="1" applyFill="1" applyBorder="1"/>
    <xf numFmtId="0" fontId="62" fillId="10" borderId="0" xfId="0" applyFont="1" applyFill="1" applyBorder="1" applyAlignment="1">
      <alignment vertical="top" wrapText="1"/>
    </xf>
    <xf numFmtId="0" fontId="48" fillId="10" borderId="0" xfId="8" applyFont="1" applyFill="1" applyBorder="1" applyAlignment="1">
      <alignment vertical="top"/>
    </xf>
    <xf numFmtId="0" fontId="3" fillId="10" borderId="0" xfId="8" applyFont="1" applyFill="1" applyBorder="1" applyAlignment="1">
      <alignment vertical="top"/>
    </xf>
    <xf numFmtId="0" fontId="48" fillId="10" borderId="0" xfId="8" applyFont="1" applyFill="1" applyBorder="1" applyAlignment="1">
      <alignment vertical="top" wrapText="1"/>
    </xf>
    <xf numFmtId="3" fontId="0" fillId="10" borderId="16" xfId="0" applyNumberFormat="1" applyFont="1" applyFill="1" applyBorder="1"/>
    <xf numFmtId="0" fontId="62" fillId="10" borderId="16" xfId="0" applyFont="1" applyFill="1" applyBorder="1" applyAlignment="1">
      <alignment vertical="top" wrapText="1"/>
    </xf>
    <xf numFmtId="3" fontId="0" fillId="10" borderId="150" xfId="0" applyNumberFormat="1" applyFont="1" applyFill="1" applyBorder="1"/>
    <xf numFmtId="0" fontId="73" fillId="10" borderId="150" xfId="0" applyFont="1" applyFill="1" applyBorder="1" applyAlignment="1">
      <alignment vertical="top" wrapText="1"/>
    </xf>
    <xf numFmtId="0" fontId="62" fillId="10" borderId="94" xfId="0" applyFont="1" applyFill="1" applyBorder="1" applyAlignment="1">
      <alignment vertical="top" wrapText="1"/>
    </xf>
    <xf numFmtId="3" fontId="0" fillId="10" borderId="95" xfId="0" applyNumberFormat="1" applyFont="1" applyFill="1" applyBorder="1"/>
    <xf numFmtId="0" fontId="62" fillId="10" borderId="95" xfId="0" applyFont="1" applyFill="1" applyBorder="1" applyAlignment="1">
      <alignment vertical="top" wrapText="1"/>
    </xf>
    <xf numFmtId="3" fontId="30" fillId="10" borderId="151" xfId="0" applyNumberFormat="1" applyFont="1" applyFill="1" applyBorder="1"/>
    <xf numFmtId="0" fontId="74" fillId="10" borderId="151" xfId="0" applyFont="1" applyFill="1" applyBorder="1" applyAlignment="1">
      <alignment vertical="top" wrapText="1"/>
    </xf>
    <xf numFmtId="3" fontId="0" fillId="10" borderId="176" xfId="0" applyNumberFormat="1" applyFont="1" applyFill="1" applyBorder="1"/>
    <xf numFmtId="3" fontId="0" fillId="10" borderId="177" xfId="0" applyNumberFormat="1" applyFont="1" applyFill="1" applyBorder="1"/>
    <xf numFmtId="3" fontId="30" fillId="0" borderId="168" xfId="0" applyNumberFormat="1" applyFont="1" applyBorder="1" applyAlignment="1">
      <alignment vertical="top"/>
    </xf>
    <xf numFmtId="3" fontId="0" fillId="0" borderId="179" xfId="0" applyNumberFormat="1" applyFont="1" applyBorder="1"/>
    <xf numFmtId="3" fontId="30" fillId="0" borderId="180" xfId="0" applyNumberFormat="1" applyFont="1" applyBorder="1"/>
    <xf numFmtId="0" fontId="0" fillId="20" borderId="181" xfId="0" applyFont="1" applyFill="1" applyBorder="1" applyAlignment="1">
      <alignment horizontal="center"/>
    </xf>
    <xf numFmtId="10" fontId="30" fillId="0" borderId="182" xfId="0" applyNumberFormat="1" applyFont="1" applyBorder="1"/>
    <xf numFmtId="3" fontId="0" fillId="0" borderId="155" xfId="0" applyNumberFormat="1" applyFont="1" applyBorder="1" applyAlignment="1">
      <alignment vertical="top"/>
    </xf>
    <xf numFmtId="3" fontId="0" fillId="0" borderId="156" xfId="0" applyNumberFormat="1" applyFont="1" applyBorder="1" applyAlignment="1">
      <alignment vertical="top"/>
    </xf>
    <xf numFmtId="3" fontId="0" fillId="0" borderId="157" xfId="0" applyNumberFormat="1" applyFont="1" applyBorder="1" applyAlignment="1">
      <alignment vertical="top"/>
    </xf>
    <xf numFmtId="3" fontId="0" fillId="0" borderId="158" xfId="0" applyNumberFormat="1" applyFont="1" applyBorder="1" applyAlignment="1">
      <alignment vertical="top"/>
    </xf>
    <xf numFmtId="3" fontId="0" fillId="0" borderId="159" xfId="0" applyNumberFormat="1" applyFont="1" applyBorder="1" applyAlignment="1">
      <alignment vertical="top"/>
    </xf>
    <xf numFmtId="3" fontId="0" fillId="0" borderId="160" xfId="0" applyNumberFormat="1" applyFont="1" applyBorder="1" applyAlignment="1">
      <alignment vertical="top"/>
    </xf>
    <xf numFmtId="3" fontId="0" fillId="0" borderId="161" xfId="0" applyNumberFormat="1" applyFont="1" applyBorder="1" applyAlignment="1">
      <alignment vertical="top"/>
    </xf>
    <xf numFmtId="3" fontId="30" fillId="0" borderId="162" xfId="0" applyNumberFormat="1" applyFont="1" applyBorder="1" applyAlignment="1">
      <alignment vertical="top"/>
    </xf>
    <xf numFmtId="3" fontId="0" fillId="0" borderId="163" xfId="0" applyNumberFormat="1" applyFont="1" applyBorder="1" applyAlignment="1">
      <alignment vertical="top"/>
    </xf>
    <xf numFmtId="3" fontId="30" fillId="0" borderId="159" xfId="0" applyNumberFormat="1" applyFont="1" applyBorder="1" applyAlignment="1">
      <alignment vertical="top"/>
    </xf>
    <xf numFmtId="3" fontId="0" fillId="0" borderId="164" xfId="0" applyNumberFormat="1" applyFont="1" applyBorder="1" applyAlignment="1">
      <alignment vertical="top"/>
    </xf>
    <xf numFmtId="3" fontId="30" fillId="0" borderId="165" xfId="0" applyNumberFormat="1" applyFont="1" applyBorder="1" applyAlignment="1">
      <alignment vertical="top"/>
    </xf>
    <xf numFmtId="3" fontId="0" fillId="0" borderId="172" xfId="0" applyNumberFormat="1" applyFont="1" applyBorder="1" applyAlignment="1">
      <alignment vertical="top"/>
    </xf>
    <xf numFmtId="3" fontId="30" fillId="0" borderId="174" xfId="0" applyNumberFormat="1" applyFont="1" applyBorder="1" applyAlignment="1">
      <alignment vertical="top"/>
    </xf>
    <xf numFmtId="0" fontId="0" fillId="20" borderId="178" xfId="0" applyFont="1" applyFill="1" applyBorder="1" applyAlignment="1">
      <alignment horizontal="center" vertical="top"/>
    </xf>
    <xf numFmtId="10" fontId="30" fillId="0" borderId="166" xfId="0" applyNumberFormat="1" applyFont="1" applyBorder="1" applyAlignment="1">
      <alignment vertical="top"/>
    </xf>
    <xf numFmtId="0" fontId="41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vertical="top"/>
    </xf>
    <xf numFmtId="0" fontId="74" fillId="10" borderId="150" xfId="0" applyFont="1" applyFill="1" applyBorder="1" applyAlignment="1">
      <alignment vertical="top" wrapText="1"/>
    </xf>
    <xf numFmtId="0" fontId="0" fillId="10" borderId="141" xfId="0" applyFill="1" applyBorder="1" applyAlignment="1">
      <alignment vertical="top"/>
    </xf>
    <xf numFmtId="0" fontId="81" fillId="10" borderId="171" xfId="0" applyFont="1" applyFill="1" applyBorder="1" applyAlignment="1">
      <alignment vertical="top" wrapText="1"/>
    </xf>
    <xf numFmtId="0" fontId="0" fillId="10" borderId="171" xfId="0" applyFill="1" applyBorder="1" applyAlignment="1">
      <alignment horizontal="right"/>
    </xf>
    <xf numFmtId="0" fontId="30" fillId="10" borderId="8" xfId="0" applyFont="1" applyFill="1" applyBorder="1" applyAlignment="1">
      <alignment horizontal="right" indent="1"/>
    </xf>
    <xf numFmtId="10" fontId="30" fillId="10" borderId="169" xfId="0" applyNumberFormat="1" applyFont="1" applyFill="1" applyBorder="1"/>
    <xf numFmtId="0" fontId="62" fillId="10" borderId="8" xfId="0" applyFont="1" applyFill="1" applyBorder="1" applyAlignment="1">
      <alignment vertical="top" wrapText="1"/>
    </xf>
    <xf numFmtId="3" fontId="30" fillId="10" borderId="139" xfId="0" applyNumberFormat="1" applyFont="1" applyFill="1" applyBorder="1"/>
    <xf numFmtId="0" fontId="74" fillId="10" borderId="122" xfId="0" applyFont="1" applyFill="1" applyBorder="1" applyAlignment="1">
      <alignment vertical="top" wrapText="1"/>
    </xf>
    <xf numFmtId="0" fontId="0" fillId="10" borderId="152" xfId="0" applyFill="1" applyBorder="1" applyAlignment="1">
      <alignment vertical="top"/>
    </xf>
    <xf numFmtId="0" fontId="81" fillId="10" borderId="151" xfId="0" applyFont="1" applyFill="1" applyBorder="1" applyAlignment="1">
      <alignment vertical="top" wrapText="1"/>
    </xf>
    <xf numFmtId="0" fontId="0" fillId="10" borderId="94" xfId="0" applyFill="1" applyBorder="1" applyAlignment="1">
      <alignment horizontal="right"/>
    </xf>
    <xf numFmtId="0" fontId="30" fillId="10" borderId="0" xfId="0" applyFont="1" applyFill="1" applyBorder="1" applyAlignment="1">
      <alignment horizontal="right" indent="1"/>
    </xf>
    <xf numFmtId="10" fontId="30" fillId="10" borderId="96" xfId="0" applyNumberFormat="1" applyFont="1" applyFill="1" applyBorder="1"/>
    <xf numFmtId="3" fontId="34" fillId="23" borderId="175" xfId="0" applyNumberFormat="1" applyFont="1" applyFill="1" applyBorder="1" applyAlignment="1"/>
    <xf numFmtId="3" fontId="30" fillId="0" borderId="183" xfId="0" applyNumberFormat="1" applyFont="1" applyFill="1" applyBorder="1" applyAlignment="1">
      <alignment vertical="top"/>
    </xf>
    <xf numFmtId="0" fontId="0" fillId="20" borderId="123" xfId="0" applyFont="1" applyFill="1" applyBorder="1" applyAlignment="1"/>
    <xf numFmtId="0" fontId="0" fillId="20" borderId="117" xfId="0" applyFont="1" applyFill="1" applyBorder="1" applyAlignment="1"/>
    <xf numFmtId="3" fontId="30" fillId="0" borderId="184" xfId="0" applyNumberFormat="1" applyFont="1" applyBorder="1" applyAlignment="1"/>
    <xf numFmtId="10" fontId="30" fillId="0" borderId="185" xfId="0" applyNumberFormat="1" applyFont="1" applyBorder="1" applyAlignment="1"/>
    <xf numFmtId="10" fontId="30" fillId="0" borderId="185" xfId="0" applyNumberFormat="1" applyFont="1" applyBorder="1"/>
    <xf numFmtId="0" fontId="48" fillId="10" borderId="16" xfId="8" applyFont="1" applyFill="1" applyBorder="1" applyAlignment="1">
      <alignment vertical="top"/>
    </xf>
    <xf numFmtId="0" fontId="48" fillId="10" borderId="17" xfId="8" applyFont="1" applyFill="1" applyBorder="1" applyAlignment="1">
      <alignment vertical="top"/>
    </xf>
    <xf numFmtId="3" fontId="0" fillId="0" borderId="186" xfId="0" applyNumberFormat="1" applyFont="1" applyBorder="1" applyAlignment="1">
      <alignment vertical="top"/>
    </xf>
    <xf numFmtId="0" fontId="41" fillId="0" borderId="4" xfId="0" applyFont="1" applyFill="1" applyBorder="1" applyAlignment="1">
      <alignment horizontal="center" vertical="top"/>
    </xf>
    <xf numFmtId="0" fontId="41" fillId="0" borderId="98" xfId="0" applyFont="1" applyBorder="1" applyAlignment="1">
      <alignment horizontal="center" vertical="top"/>
    </xf>
    <xf numFmtId="0" fontId="41" fillId="0" borderId="99" xfId="0" applyFont="1" applyFill="1" applyBorder="1" applyAlignment="1">
      <alignment horizontal="center" vertical="top"/>
    </xf>
    <xf numFmtId="0" fontId="41" fillId="0" borderId="100" xfId="0" applyFont="1" applyBorder="1" applyAlignment="1">
      <alignment horizontal="center" vertical="top" wrapText="1"/>
    </xf>
    <xf numFmtId="0" fontId="41" fillId="10" borderId="7" xfId="0" applyFont="1" applyFill="1" applyBorder="1" applyAlignment="1">
      <alignment horizontal="center" vertical="top" wrapText="1"/>
    </xf>
    <xf numFmtId="0" fontId="41" fillId="10" borderId="39" xfId="0" applyFont="1" applyFill="1" applyBorder="1" applyAlignment="1">
      <alignment horizontal="center" vertical="top" wrapText="1"/>
    </xf>
    <xf numFmtId="3" fontId="0" fillId="20" borderId="178" xfId="0" applyNumberFormat="1" applyFont="1" applyFill="1" applyBorder="1" applyAlignment="1">
      <alignment horizontal="center" vertical="top"/>
    </xf>
    <xf numFmtId="0" fontId="81" fillId="10" borderId="152" xfId="0" applyFont="1" applyFill="1" applyBorder="1" applyAlignment="1">
      <alignment vertical="top" wrapText="1"/>
    </xf>
    <xf numFmtId="10" fontId="30" fillId="10" borderId="170" xfId="0" applyNumberFormat="1" applyFont="1" applyFill="1" applyBorder="1"/>
    <xf numFmtId="0" fontId="30" fillId="0" borderId="187" xfId="0" applyFont="1" applyFill="1" applyBorder="1" applyAlignment="1">
      <alignment vertical="top"/>
    </xf>
    <xf numFmtId="0" fontId="30" fillId="10" borderId="0" xfId="0" applyFont="1" applyFill="1" applyAlignment="1">
      <alignment horizontal="right"/>
    </xf>
    <xf numFmtId="0" fontId="24" fillId="10" borderId="0" xfId="9" applyFill="1" applyAlignment="1">
      <alignment vertical="center"/>
    </xf>
    <xf numFmtId="10" fontId="0" fillId="10" borderId="0" xfId="0" applyNumberFormat="1" applyFill="1" applyAlignment="1">
      <alignment vertical="top"/>
    </xf>
    <xf numFmtId="0" fontId="2" fillId="2" borderId="0" xfId="4" applyFont="1" applyFill="1" applyBorder="1" applyAlignment="1">
      <alignment horizontal="center"/>
    </xf>
    <xf numFmtId="164" fontId="6" fillId="3" borderId="0" xfId="5" applyNumberFormat="1" applyFont="1" applyFill="1" applyBorder="1" applyAlignment="1">
      <alignment horizontal="right"/>
    </xf>
    <xf numFmtId="164" fontId="65" fillId="3" borderId="0" xfId="5" applyNumberFormat="1" applyFont="1" applyFill="1" applyBorder="1" applyAlignment="1">
      <alignment horizontal="right"/>
    </xf>
    <xf numFmtId="164" fontId="6" fillId="3" borderId="5" xfId="5" applyNumberFormat="1" applyFont="1" applyFill="1" applyBorder="1" applyAlignment="1">
      <alignment horizontal="right"/>
    </xf>
    <xf numFmtId="3" fontId="85" fillId="10" borderId="0" xfId="4" applyNumberFormat="1" applyFont="1" applyFill="1"/>
    <xf numFmtId="164" fontId="40" fillId="3" borderId="0" xfId="5" applyNumberFormat="1" applyFont="1" applyFill="1" applyBorder="1" applyAlignment="1">
      <alignment horizontal="right"/>
    </xf>
    <xf numFmtId="164" fontId="4" fillId="3" borderId="5" xfId="5" applyNumberFormat="1" applyFont="1" applyFill="1" applyBorder="1" applyAlignment="1">
      <alignment horizontal="right"/>
    </xf>
    <xf numFmtId="0" fontId="2" fillId="2" borderId="188" xfId="4" applyFont="1" applyFill="1" applyBorder="1" applyAlignment="1">
      <alignment horizontal="right"/>
    </xf>
    <xf numFmtId="0" fontId="21" fillId="10" borderId="0" xfId="0" applyFont="1" applyFill="1" applyAlignment="1">
      <alignment vertical="top"/>
    </xf>
    <xf numFmtId="0" fontId="34" fillId="10" borderId="0" xfId="0" applyFont="1" applyFill="1" applyAlignment="1">
      <alignment vertical="top"/>
    </xf>
    <xf numFmtId="0" fontId="4" fillId="18" borderId="7" xfId="2" applyFont="1" applyFill="1" applyBorder="1" applyAlignment="1">
      <alignment vertical="top"/>
    </xf>
    <xf numFmtId="0" fontId="4" fillId="17" borderId="7" xfId="2" applyFont="1" applyFill="1" applyBorder="1" applyAlignment="1">
      <alignment vertical="top" wrapText="1"/>
    </xf>
    <xf numFmtId="0" fontId="35" fillId="10" borderId="7" xfId="0" applyFont="1" applyFill="1" applyBorder="1" applyAlignment="1">
      <alignment vertical="top"/>
    </xf>
    <xf numFmtId="167" fontId="4" fillId="4" borderId="38" xfId="1" applyNumberFormat="1" applyFont="1" applyFill="1" applyBorder="1" applyAlignment="1"/>
    <xf numFmtId="167" fontId="4" fillId="4" borderId="12" xfId="2" applyNumberFormat="1" applyFont="1" applyFill="1" applyBorder="1" applyAlignment="1">
      <alignment wrapText="1"/>
    </xf>
    <xf numFmtId="167" fontId="7" fillId="4" borderId="12" xfId="0" applyNumberFormat="1" applyFont="1" applyFill="1" applyBorder="1" applyAlignment="1"/>
    <xf numFmtId="167" fontId="7" fillId="4" borderId="39" xfId="0" applyNumberFormat="1" applyFont="1" applyFill="1" applyBorder="1" applyAlignment="1"/>
    <xf numFmtId="3" fontId="4" fillId="4" borderId="10" xfId="1" applyNumberFormat="1" applyFont="1" applyFill="1" applyBorder="1" applyAlignment="1"/>
    <xf numFmtId="3" fontId="4" fillId="4" borderId="11" xfId="1" applyNumberFormat="1" applyFont="1" applyFill="1" applyBorder="1" applyAlignment="1"/>
    <xf numFmtId="0" fontId="4" fillId="4" borderId="37" xfId="2" applyFont="1" applyFill="1" applyBorder="1" applyAlignment="1">
      <alignment vertical="top" wrapText="1"/>
    </xf>
    <xf numFmtId="165" fontId="2" fillId="2" borderId="5" xfId="1" applyNumberFormat="1" applyFont="1" applyFill="1" applyBorder="1" applyAlignment="1"/>
    <xf numFmtId="165" fontId="2" fillId="2" borderId="6" xfId="1" applyNumberFormat="1" applyFont="1" applyFill="1" applyBorder="1" applyAlignment="1"/>
    <xf numFmtId="169" fontId="86" fillId="10" borderId="0" xfId="0" applyNumberFormat="1" applyFont="1" applyFill="1" applyAlignment="1">
      <alignment vertical="top"/>
    </xf>
    <xf numFmtId="3" fontId="86" fillId="10" borderId="0" xfId="0" applyNumberFormat="1" applyFont="1" applyFill="1" applyAlignment="1">
      <alignment vertical="top"/>
    </xf>
    <xf numFmtId="0" fontId="86" fillId="10" borderId="0" xfId="0" applyFont="1" applyFill="1" applyAlignment="1">
      <alignment vertical="top"/>
    </xf>
    <xf numFmtId="0" fontId="4" fillId="4" borderId="189" xfId="2" applyFont="1" applyFill="1" applyBorder="1" applyAlignment="1">
      <alignment vertical="top" wrapText="1"/>
    </xf>
    <xf numFmtId="9" fontId="4" fillId="4" borderId="190" xfId="1" applyNumberFormat="1" applyFont="1" applyFill="1" applyBorder="1" applyAlignment="1"/>
    <xf numFmtId="9" fontId="4" fillId="4" borderId="191" xfId="1" applyNumberFormat="1" applyFont="1" applyFill="1" applyBorder="1" applyAlignment="1"/>
    <xf numFmtId="0" fontId="4" fillId="4" borderId="192" xfId="2" applyFont="1" applyFill="1" applyBorder="1" applyAlignment="1">
      <alignment vertical="top" wrapText="1"/>
    </xf>
    <xf numFmtId="3" fontId="4" fillId="4" borderId="193" xfId="1" applyNumberFormat="1" applyFont="1" applyFill="1" applyBorder="1" applyAlignment="1"/>
    <xf numFmtId="3" fontId="4" fillId="4" borderId="193" xfId="2" applyNumberFormat="1" applyFont="1" applyFill="1" applyBorder="1" applyAlignment="1">
      <alignment wrapText="1"/>
    </xf>
    <xf numFmtId="3" fontId="7" fillId="4" borderId="193" xfId="0" applyNumberFormat="1" applyFont="1" applyFill="1" applyBorder="1" applyAlignment="1"/>
    <xf numFmtId="3" fontId="7" fillId="4" borderId="194" xfId="0" applyNumberFormat="1" applyFont="1" applyFill="1" applyBorder="1" applyAlignment="1"/>
    <xf numFmtId="9" fontId="4" fillId="4" borderId="190" xfId="1" applyNumberFormat="1" applyFont="1" applyFill="1" applyBorder="1" applyAlignment="1">
      <alignment horizontal="right"/>
    </xf>
    <xf numFmtId="0" fontId="4" fillId="4" borderId="195" xfId="2" applyFont="1" applyFill="1" applyBorder="1" applyAlignment="1">
      <alignment vertical="top" wrapText="1"/>
    </xf>
    <xf numFmtId="9" fontId="4" fillId="4" borderId="196" xfId="1" applyNumberFormat="1" applyFont="1" applyFill="1" applyBorder="1" applyAlignment="1">
      <alignment horizontal="right"/>
    </xf>
    <xf numFmtId="9" fontId="4" fillId="4" borderId="196" xfId="1" applyNumberFormat="1" applyFont="1" applyFill="1" applyBorder="1" applyAlignment="1"/>
    <xf numFmtId="9" fontId="4" fillId="4" borderId="197" xfId="1" applyNumberFormat="1" applyFont="1" applyFill="1" applyBorder="1" applyAlignment="1"/>
    <xf numFmtId="9" fontId="4" fillId="4" borderId="193" xfId="1" applyNumberFormat="1" applyFont="1" applyFill="1" applyBorder="1" applyAlignment="1">
      <alignment horizontal="right"/>
    </xf>
    <xf numFmtId="9" fontId="4" fillId="4" borderId="193" xfId="1" applyNumberFormat="1" applyFont="1" applyFill="1" applyBorder="1" applyAlignment="1"/>
    <xf numFmtId="9" fontId="4" fillId="4" borderId="194" xfId="1" applyNumberFormat="1" applyFont="1" applyFill="1" applyBorder="1" applyAlignment="1"/>
    <xf numFmtId="0" fontId="0" fillId="10" borderId="7" xfId="0" applyFill="1" applyBorder="1" applyAlignment="1">
      <alignment vertical="top"/>
    </xf>
    <xf numFmtId="168" fontId="71" fillId="17" borderId="0" xfId="0" applyNumberFormat="1" applyFont="1" applyFill="1" applyBorder="1" applyAlignment="1">
      <alignment vertical="top"/>
    </xf>
    <xf numFmtId="0" fontId="2" fillId="2" borderId="1" xfId="2" applyFont="1" applyFill="1" applyBorder="1" applyAlignment="1">
      <alignment vertical="center" wrapText="1"/>
    </xf>
    <xf numFmtId="0" fontId="58" fillId="10" borderId="0" xfId="0" applyFont="1" applyFill="1" applyAlignment="1">
      <alignment horizontal="left" vertical="center" indent="5"/>
    </xf>
    <xf numFmtId="0" fontId="91" fillId="10" borderId="0" xfId="0" applyFont="1" applyFill="1" applyAlignment="1">
      <alignment vertical="top"/>
    </xf>
    <xf numFmtId="0" fontId="0" fillId="10" borderId="0" xfId="0" applyFill="1" applyAlignment="1">
      <alignment horizontal="center" vertical="center" wrapText="1"/>
    </xf>
    <xf numFmtId="164" fontId="39" fillId="3" borderId="8" xfId="5" applyNumberFormat="1" applyFont="1" applyFill="1" applyBorder="1" applyAlignment="1">
      <alignment horizontal="right"/>
    </xf>
    <xf numFmtId="164" fontId="39" fillId="3" borderId="0" xfId="5" applyNumberFormat="1" applyFont="1" applyFill="1" applyBorder="1" applyAlignment="1"/>
    <xf numFmtId="164" fontId="39" fillId="3" borderId="0" xfId="5" applyNumberFormat="1" applyFont="1" applyFill="1" applyBorder="1" applyAlignment="1">
      <alignment horizontal="right"/>
    </xf>
    <xf numFmtId="0" fontId="1" fillId="10" borderId="0" xfId="0" applyFont="1" applyFill="1"/>
    <xf numFmtId="0" fontId="2" fillId="2" borderId="198" xfId="4" applyFont="1" applyFill="1" applyBorder="1" applyAlignment="1">
      <alignment horizontal="right"/>
    </xf>
    <xf numFmtId="0" fontId="15" fillId="2" borderId="199" xfId="4" applyFont="1" applyFill="1" applyBorder="1" applyAlignment="1">
      <alignment horizontal="center"/>
    </xf>
    <xf numFmtId="165" fontId="65" fillId="3" borderId="0" xfId="5" applyNumberFormat="1" applyFont="1" applyFill="1" applyBorder="1" applyAlignment="1">
      <alignment horizontal="right"/>
    </xf>
    <xf numFmtId="165" fontId="5" fillId="3" borderId="0" xfId="5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left" vertical="top"/>
    </xf>
    <xf numFmtId="0" fontId="88" fillId="10" borderId="0" xfId="4" applyFont="1" applyFill="1"/>
    <xf numFmtId="0" fontId="30" fillId="10" borderId="0" xfId="0" applyFont="1" applyFill="1" applyBorder="1"/>
    <xf numFmtId="0" fontId="32" fillId="10" borderId="0" xfId="2" applyNumberFormat="1" applyFont="1" applyFill="1" applyBorder="1" applyAlignment="1"/>
    <xf numFmtId="0" fontId="30" fillId="10" borderId="0" xfId="0" applyFont="1" applyFill="1" applyAlignment="1">
      <alignment horizontal="center" vertical="center"/>
    </xf>
    <xf numFmtId="0" fontId="41" fillId="10" borderId="0" xfId="0" applyFont="1" applyFill="1" applyAlignment="1">
      <alignment vertical="top"/>
    </xf>
    <xf numFmtId="0" fontId="41" fillId="10" borderId="0" xfId="0" applyFont="1" applyFill="1" applyBorder="1" applyAlignment="1">
      <alignment horizontal="left" vertical="top"/>
    </xf>
    <xf numFmtId="0" fontId="30" fillId="10" borderId="0" xfId="0" applyFont="1" applyFill="1"/>
    <xf numFmtId="0" fontId="4" fillId="3" borderId="0" xfId="0" applyFont="1" applyFill="1" applyBorder="1" applyAlignment="1">
      <alignment vertical="top"/>
    </xf>
    <xf numFmtId="0" fontId="32" fillId="10" borderId="0" xfId="4" applyFont="1" applyFill="1"/>
    <xf numFmtId="0" fontId="33" fillId="10" borderId="0" xfId="0" applyFont="1" applyFill="1" applyAlignment="1">
      <alignment vertical="top"/>
    </xf>
    <xf numFmtId="0" fontId="2" fillId="2" borderId="0" xfId="0" applyFont="1" applyFill="1" applyBorder="1" applyAlignment="1"/>
    <xf numFmtId="0" fontId="2" fillId="2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vertical="top"/>
    </xf>
    <xf numFmtId="0" fontId="1" fillId="10" borderId="0" xfId="0" applyFont="1" applyFill="1" applyAlignment="1"/>
    <xf numFmtId="0" fontId="93" fillId="12" borderId="0" xfId="13" applyFont="1" applyFill="1" applyBorder="1" applyAlignment="1">
      <alignment horizontal="left" vertical="center" indent="5"/>
    </xf>
    <xf numFmtId="0" fontId="93" fillId="12" borderId="0" xfId="13" applyFont="1" applyFill="1" applyBorder="1" applyAlignment="1">
      <alignment vertical="center"/>
    </xf>
    <xf numFmtId="0" fontId="88" fillId="12" borderId="0" xfId="4" applyFont="1" applyFill="1"/>
    <xf numFmtId="0" fontId="93" fillId="10" borderId="0" xfId="0" applyFont="1" applyFill="1" applyAlignment="1">
      <alignment vertical="center"/>
    </xf>
    <xf numFmtId="0" fontId="96" fillId="10" borderId="0" xfId="0" applyFont="1" applyFill="1" applyAlignment="1"/>
    <xf numFmtId="0" fontId="96" fillId="10" borderId="0" xfId="0" applyFont="1" applyFill="1"/>
    <xf numFmtId="0" fontId="93" fillId="10" borderId="0" xfId="0" applyFont="1" applyFill="1" applyAlignment="1">
      <alignment horizontal="left" vertical="center" indent="5"/>
    </xf>
    <xf numFmtId="14" fontId="93" fillId="10" borderId="0" xfId="0" applyNumberFormat="1" applyFont="1" applyFill="1" applyAlignment="1">
      <alignment vertical="center"/>
    </xf>
    <xf numFmtId="14" fontId="93" fillId="10" borderId="0" xfId="0" applyNumberFormat="1" applyFont="1" applyFill="1" applyAlignment="1">
      <alignment horizontal="left" vertical="center" indent="5"/>
    </xf>
    <xf numFmtId="0" fontId="94" fillId="10" borderId="0" xfId="0" applyFont="1" applyFill="1" applyAlignment="1"/>
    <xf numFmtId="0" fontId="97" fillId="10" borderId="0" xfId="4" applyFont="1" applyFill="1"/>
    <xf numFmtId="2" fontId="0" fillId="10" borderId="0" xfId="0" applyNumberFormat="1" applyFill="1"/>
    <xf numFmtId="1" fontId="0" fillId="10" borderId="0" xfId="0" applyNumberFormat="1" applyFill="1"/>
    <xf numFmtId="0" fontId="16" fillId="10" borderId="7" xfId="2" applyNumberFormat="1" applyFont="1" applyFill="1" applyBorder="1" applyAlignment="1"/>
    <xf numFmtId="164" fontId="17" fillId="10" borderId="0" xfId="2" applyNumberFormat="1" applyFont="1" applyFill="1" applyBorder="1" applyAlignment="1">
      <alignment horizontal="right"/>
    </xf>
    <xf numFmtId="0" fontId="14" fillId="10" borderId="0" xfId="4" applyFill="1" applyBorder="1"/>
    <xf numFmtId="0" fontId="4" fillId="10" borderId="7" xfId="2" applyNumberFormat="1" applyFont="1" applyFill="1" applyBorder="1" applyAlignment="1"/>
    <xf numFmtId="164" fontId="7" fillId="10" borderId="0" xfId="5" applyNumberFormat="1" applyFont="1" applyFill="1" applyBorder="1" applyAlignment="1">
      <alignment horizontal="right"/>
    </xf>
    <xf numFmtId="10" fontId="37" fillId="10" borderId="0" xfId="4" applyNumberFormat="1" applyFont="1" applyFill="1" applyBorder="1"/>
    <xf numFmtId="0" fontId="16" fillId="10" borderId="5" xfId="4" applyFont="1" applyFill="1" applyBorder="1"/>
    <xf numFmtId="10" fontId="16" fillId="10" borderId="5" xfId="6" applyNumberFormat="1" applyFont="1" applyFill="1" applyBorder="1"/>
    <xf numFmtId="0" fontId="4" fillId="3" borderId="8" xfId="4" applyFont="1" applyFill="1" applyBorder="1" applyAlignment="1">
      <alignment vertical="top"/>
    </xf>
    <xf numFmtId="0" fontId="0" fillId="10" borderId="0" xfId="0" applyFill="1" applyBorder="1" applyAlignment="1">
      <alignment horizontal="center" vertical="center" wrapText="1"/>
    </xf>
    <xf numFmtId="0" fontId="34" fillId="10" borderId="0" xfId="0" applyFont="1" applyFill="1" applyBorder="1"/>
    <xf numFmtId="0" fontId="0" fillId="10" borderId="0" xfId="0" applyFill="1" applyBorder="1"/>
    <xf numFmtId="0" fontId="29" fillId="2" borderId="0" xfId="0" applyFont="1" applyFill="1" applyBorder="1" applyAlignment="1">
      <alignment horizontal="center" vertical="top"/>
    </xf>
    <xf numFmtId="0" fontId="27" fillId="2" borderId="0" xfId="0" applyFont="1" applyFill="1" applyAlignment="1">
      <alignment horizontal="center"/>
    </xf>
    <xf numFmtId="0" fontId="84" fillId="2" borderId="0" xfId="0" applyFont="1" applyFill="1" applyAlignment="1">
      <alignment horizontal="center"/>
    </xf>
    <xf numFmtId="0" fontId="87" fillId="10" borderId="0" xfId="9" applyFont="1" applyFill="1" applyAlignment="1">
      <alignment horizontal="left"/>
    </xf>
    <xf numFmtId="0" fontId="71" fillId="3" borderId="5" xfId="0" applyFont="1" applyFill="1" applyBorder="1" applyAlignment="1">
      <alignment horizontal="center"/>
    </xf>
    <xf numFmtId="0" fontId="71" fillId="3" borderId="6" xfId="0" applyFont="1" applyFill="1" applyBorder="1" applyAlignment="1">
      <alignment horizontal="center"/>
    </xf>
    <xf numFmtId="0" fontId="77" fillId="10" borderId="5" xfId="0" applyFont="1" applyFill="1" applyBorder="1" applyAlignment="1">
      <alignment horizontal="left" vertical="center"/>
    </xf>
    <xf numFmtId="0" fontId="30" fillId="0" borderId="77" xfId="0" applyFont="1" applyFill="1" applyBorder="1" applyAlignment="1">
      <alignment horizontal="center" vertical="center" textRotation="90"/>
    </xf>
    <xf numFmtId="0" fontId="30" fillId="0" borderId="80" xfId="0" applyFont="1" applyFill="1" applyBorder="1" applyAlignment="1">
      <alignment horizontal="center" vertical="center" textRotation="90"/>
    </xf>
    <xf numFmtId="0" fontId="30" fillId="0" borderId="84" xfId="0" applyFont="1" applyFill="1" applyBorder="1" applyAlignment="1">
      <alignment horizontal="center" vertical="center" textRotation="90"/>
    </xf>
    <xf numFmtId="0" fontId="35" fillId="10" borderId="7" xfId="0" applyFont="1" applyFill="1" applyBorder="1" applyAlignment="1">
      <alignment horizontal="left" vertical="top"/>
    </xf>
    <xf numFmtId="0" fontId="35" fillId="10" borderId="0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87" fillId="10" borderId="0" xfId="9" applyFont="1" applyFill="1" applyAlignment="1">
      <alignment horizontal="left"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84" xfId="0" applyFont="1" applyFill="1" applyBorder="1" applyAlignment="1">
      <alignment horizontal="center" vertical="center"/>
    </xf>
    <xf numFmtId="0" fontId="3" fillId="10" borderId="0" xfId="2" applyNumberFormat="1" applyFont="1" applyFill="1" applyBorder="1" applyAlignment="1">
      <alignment horizontal="center"/>
    </xf>
    <xf numFmtId="0" fontId="18" fillId="10" borderId="0" xfId="4" applyFont="1" applyFill="1" applyBorder="1" applyAlignment="1">
      <alignment horizontal="left" vertical="top" wrapText="1"/>
    </xf>
    <xf numFmtId="0" fontId="95" fillId="12" borderId="0" xfId="12" applyFont="1" applyFill="1" applyBorder="1" applyAlignment="1">
      <alignment horizontal="center" vertical="center"/>
    </xf>
    <xf numFmtId="0" fontId="93" fillId="12" borderId="0" xfId="12" applyFont="1" applyFill="1" applyBorder="1" applyAlignment="1">
      <alignment horizontal="left" vertical="center" indent="1"/>
    </xf>
    <xf numFmtId="0" fontId="53" fillId="11" borderId="31" xfId="0" applyFont="1" applyFill="1" applyBorder="1" applyAlignment="1">
      <alignment horizontal="center" vertical="center"/>
    </xf>
    <xf numFmtId="0" fontId="53" fillId="11" borderId="30" xfId="0" applyFont="1" applyFill="1" applyBorder="1" applyAlignment="1">
      <alignment horizontal="center" vertical="center"/>
    </xf>
    <xf numFmtId="0" fontId="3" fillId="12" borderId="53" xfId="0" applyFont="1" applyFill="1" applyBorder="1" applyAlignment="1">
      <alignment vertical="center" wrapText="1"/>
    </xf>
    <xf numFmtId="0" fontId="3" fillId="0" borderId="57" xfId="0" applyFont="1" applyBorder="1" applyAlignment="1"/>
    <xf numFmtId="0" fontId="48" fillId="12" borderId="53" xfId="0" applyFont="1" applyFill="1" applyBorder="1" applyAlignment="1">
      <alignment vertical="center" wrapText="1"/>
    </xf>
    <xf numFmtId="0" fontId="48" fillId="12" borderId="57" xfId="0" applyFont="1" applyFill="1" applyBorder="1" applyAlignment="1"/>
    <xf numFmtId="0" fontId="48" fillId="13" borderId="53" xfId="0" applyFont="1" applyFill="1" applyBorder="1" applyAlignment="1">
      <alignment vertical="center" wrapText="1"/>
    </xf>
    <xf numFmtId="0" fontId="48" fillId="13" borderId="57" xfId="0" applyFont="1" applyFill="1" applyBorder="1" applyAlignment="1"/>
    <xf numFmtId="0" fontId="3" fillId="13" borderId="53" xfId="0" applyFont="1" applyFill="1" applyBorder="1" applyAlignment="1">
      <alignment vertical="center" wrapText="1"/>
    </xf>
    <xf numFmtId="0" fontId="3" fillId="13" borderId="72" xfId="0" applyFont="1" applyFill="1" applyBorder="1" applyAlignment="1">
      <alignment vertical="center" wrapText="1"/>
    </xf>
    <xf numFmtId="0" fontId="3" fillId="13" borderId="73" xfId="0" applyFont="1" applyFill="1" applyBorder="1" applyAlignment="1">
      <alignment vertical="center" wrapText="1"/>
    </xf>
    <xf numFmtId="0" fontId="2" fillId="11" borderId="0" xfId="0" applyFont="1" applyFill="1" applyAlignment="1">
      <alignment horizontal="right" vertical="center" wrapText="1" indent="3"/>
    </xf>
    <xf numFmtId="0" fontId="2" fillId="11" borderId="34" xfId="0" applyFont="1" applyFill="1" applyBorder="1" applyAlignment="1">
      <alignment horizontal="right" vertical="center" wrapText="1" indent="3"/>
    </xf>
    <xf numFmtId="0" fontId="3" fillId="12" borderId="47" xfId="0" applyFont="1" applyFill="1" applyBorder="1" applyAlignment="1">
      <alignment vertical="center" wrapText="1"/>
    </xf>
    <xf numFmtId="0" fontId="3" fillId="0" borderId="47" xfId="0" applyFont="1" applyBorder="1" applyAlignment="1"/>
    <xf numFmtId="0" fontId="48" fillId="13" borderId="57" xfId="0" applyFont="1" applyFill="1" applyBorder="1" applyAlignment="1">
      <alignment vertical="center" wrapText="1"/>
    </xf>
    <xf numFmtId="0" fontId="2" fillId="19" borderId="57" xfId="0" applyFont="1" applyFill="1" applyBorder="1" applyAlignment="1">
      <alignment horizontal="center" vertical="center" wrapText="1"/>
    </xf>
    <xf numFmtId="0" fontId="2" fillId="19" borderId="70" xfId="0" applyFont="1" applyFill="1" applyBorder="1" applyAlignment="1">
      <alignment horizontal="left" wrapText="1"/>
    </xf>
    <xf numFmtId="0" fontId="3" fillId="13" borderId="57" xfId="0" applyFont="1" applyFill="1" applyBorder="1" applyAlignment="1">
      <alignment vertical="center" wrapText="1"/>
    </xf>
    <xf numFmtId="0" fontId="3" fillId="0" borderId="61" xfId="0" applyFont="1" applyBorder="1" applyAlignment="1"/>
    <xf numFmtId="0" fontId="48" fillId="12" borderId="57" xfId="0" applyFont="1" applyFill="1" applyBorder="1" applyAlignment="1">
      <alignment vertical="center" wrapText="1"/>
    </xf>
    <xf numFmtId="164" fontId="12" fillId="3" borderId="5" xfId="1" applyNumberFormat="1" applyFont="1" applyFill="1" applyBorder="1" applyAlignment="1">
      <alignment horizontal="center" vertical="top"/>
    </xf>
  </cellXfs>
  <cellStyles count="14">
    <cellStyle name="%" xfId="2"/>
    <cellStyle name="% 2" xfId="8"/>
    <cellStyle name="%_CO2 2010_v4a WO_GSG" xfId="3"/>
    <cellStyle name="Comma" xfId="1" builtinId="3"/>
    <cellStyle name="Comma 2" xfId="5"/>
    <cellStyle name="Hyperlink" xfId="9" builtinId="8"/>
    <cellStyle name="Hyperlink 2" xfId="12"/>
    <cellStyle name="Normal" xfId="0" builtinId="0"/>
    <cellStyle name="Normal 2" xfId="4"/>
    <cellStyle name="Normal 3" xfId="7"/>
    <cellStyle name="Normal 4" xfId="11"/>
    <cellStyle name="Normal 6" xfId="13"/>
    <cellStyle name="Percent 2" xfId="6"/>
    <cellStyle name="Table Row Heading" xfId="10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AEAEA"/>
      <color rgb="FF0000FF"/>
      <color rgb="FF9900CC"/>
      <color rgb="FF55379B"/>
      <color rgb="FF66FF66"/>
      <color rgb="FFD9ACFF"/>
      <color rgb="FF008000"/>
      <color rgb="FFDDDDDD"/>
      <color rgb="FFCC99F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Carbon_emissions_EndToEnd!A2"/><Relationship Id="rId3" Type="http://schemas.openxmlformats.org/officeDocument/2006/relationships/hyperlink" Target="#Water!A2"/><Relationship Id="rId7" Type="http://schemas.openxmlformats.org/officeDocument/2006/relationships/hyperlink" Target="#Renewable_electricity!A2"/><Relationship Id="rId2" Type="http://schemas.openxmlformats.org/officeDocument/2006/relationships/hyperlink" Target="#Energy!A2"/><Relationship Id="rId1" Type="http://schemas.openxmlformats.org/officeDocument/2006/relationships/hyperlink" Target="#Carbon_emissions_operations!A2"/><Relationship Id="rId6" Type="http://schemas.openxmlformats.org/officeDocument/2006/relationships/hyperlink" Target="#ManagingSustainableSupplyChain!A2"/><Relationship Id="rId5" Type="http://schemas.openxmlformats.org/officeDocument/2006/relationships/hyperlink" Target="#'Waste and recycling'!A2"/><Relationship Id="rId4" Type="http://schemas.openxmlformats.org/officeDocument/2006/relationships/hyperlink" Target="#Transport_and_travel!A2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7</xdr:row>
      <xdr:rowOff>85724</xdr:rowOff>
    </xdr:from>
    <xdr:to>
      <xdr:col>4</xdr:col>
      <xdr:colOff>600075</xdr:colOff>
      <xdr:row>10</xdr:row>
      <xdr:rowOff>171449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285875" y="1600199"/>
          <a:ext cx="1752600" cy="657225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Carbon emissions operations</a:t>
          </a:r>
        </a:p>
      </xdr:txBody>
    </xdr:sp>
    <xdr:clientData/>
  </xdr:twoCellAnchor>
  <xdr:twoCellAnchor>
    <xdr:from>
      <xdr:col>5</xdr:col>
      <xdr:colOff>476250</xdr:colOff>
      <xdr:row>7</xdr:row>
      <xdr:rowOff>47624</xdr:rowOff>
    </xdr:from>
    <xdr:to>
      <xdr:col>8</xdr:col>
      <xdr:colOff>400050</xdr:colOff>
      <xdr:row>10</xdr:row>
      <xdr:rowOff>133349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3524250" y="1562099"/>
          <a:ext cx="1752600" cy="657225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Energy</a:t>
          </a:r>
        </a:p>
      </xdr:txBody>
    </xdr:sp>
    <xdr:clientData/>
  </xdr:twoCellAnchor>
  <xdr:twoCellAnchor>
    <xdr:from>
      <xdr:col>13</xdr:col>
      <xdr:colOff>381000</xdr:colOff>
      <xdr:row>7</xdr:row>
      <xdr:rowOff>47624</xdr:rowOff>
    </xdr:from>
    <xdr:to>
      <xdr:col>16</xdr:col>
      <xdr:colOff>304800</xdr:colOff>
      <xdr:row>10</xdr:row>
      <xdr:rowOff>133349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8305800" y="1562099"/>
          <a:ext cx="1752600" cy="657225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Water</a:t>
          </a:r>
        </a:p>
      </xdr:txBody>
    </xdr:sp>
    <xdr:clientData/>
  </xdr:twoCellAnchor>
  <xdr:twoCellAnchor>
    <xdr:from>
      <xdr:col>9</xdr:col>
      <xdr:colOff>9525</xdr:colOff>
      <xdr:row>15</xdr:row>
      <xdr:rowOff>76199</xdr:rowOff>
    </xdr:from>
    <xdr:to>
      <xdr:col>11</xdr:col>
      <xdr:colOff>542925</xdr:colOff>
      <xdr:row>18</xdr:row>
      <xdr:rowOff>161924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5495925" y="3114674"/>
          <a:ext cx="1752600" cy="657225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Transport and travel</a:t>
          </a:r>
        </a:p>
      </xdr:txBody>
    </xdr:sp>
    <xdr:clientData/>
  </xdr:twoCellAnchor>
  <xdr:twoCellAnchor>
    <xdr:from>
      <xdr:col>5</xdr:col>
      <xdr:colOff>295275</xdr:colOff>
      <xdr:row>15</xdr:row>
      <xdr:rowOff>66674</xdr:rowOff>
    </xdr:from>
    <xdr:to>
      <xdr:col>8</xdr:col>
      <xdr:colOff>219075</xdr:colOff>
      <xdr:row>18</xdr:row>
      <xdr:rowOff>152399</xdr:rowOff>
    </xdr:to>
    <xdr:sp macro="" textlink="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3343275" y="3105149"/>
          <a:ext cx="1752600" cy="657225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Waste and recycling</a:t>
          </a:r>
        </a:p>
      </xdr:txBody>
    </xdr:sp>
    <xdr:clientData/>
  </xdr:twoCellAnchor>
  <xdr:twoCellAnchor>
    <xdr:from>
      <xdr:col>12</xdr:col>
      <xdr:colOff>390524</xdr:colOff>
      <xdr:row>15</xdr:row>
      <xdr:rowOff>57149</xdr:rowOff>
    </xdr:from>
    <xdr:to>
      <xdr:col>16</xdr:col>
      <xdr:colOff>323850</xdr:colOff>
      <xdr:row>18</xdr:row>
      <xdr:rowOff>142874</xdr:rowOff>
    </xdr:to>
    <xdr:sp macro="" textlink="">
      <xdr:nvSpPr>
        <xdr:cNvPr id="8" name="Rounded Rectangle 7">
          <a:hlinkClick xmlns:r="http://schemas.openxmlformats.org/officeDocument/2006/relationships" r:id="rId6"/>
        </xdr:cNvPr>
        <xdr:cNvSpPr/>
      </xdr:nvSpPr>
      <xdr:spPr>
        <a:xfrm>
          <a:off x="7705724" y="3095624"/>
          <a:ext cx="2371726" cy="657225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Managing a sustainable supply chain</a:t>
          </a:r>
        </a:p>
      </xdr:txBody>
    </xdr:sp>
    <xdr:clientData/>
  </xdr:twoCellAnchor>
  <xdr:twoCellAnchor>
    <xdr:from>
      <xdr:col>9</xdr:col>
      <xdr:colOff>285749</xdr:colOff>
      <xdr:row>7</xdr:row>
      <xdr:rowOff>47624</xdr:rowOff>
    </xdr:from>
    <xdr:to>
      <xdr:col>12</xdr:col>
      <xdr:colOff>581025</xdr:colOff>
      <xdr:row>10</xdr:row>
      <xdr:rowOff>133349</xdr:rowOff>
    </xdr:to>
    <xdr:sp macro="" textlink="">
      <xdr:nvSpPr>
        <xdr:cNvPr id="9" name="Rounded Rectangle 8">
          <a:hlinkClick xmlns:r="http://schemas.openxmlformats.org/officeDocument/2006/relationships" r:id="rId7"/>
        </xdr:cNvPr>
        <xdr:cNvSpPr/>
      </xdr:nvSpPr>
      <xdr:spPr>
        <a:xfrm>
          <a:off x="5772149" y="1562099"/>
          <a:ext cx="2124076" cy="657225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Renewable electricity</a:t>
          </a:r>
        </a:p>
      </xdr:txBody>
    </xdr:sp>
    <xdr:clientData/>
  </xdr:twoCellAnchor>
  <xdr:twoCellAnchor>
    <xdr:from>
      <xdr:col>2</xdr:col>
      <xdr:colOff>66675</xdr:colOff>
      <xdr:row>15</xdr:row>
      <xdr:rowOff>47624</xdr:rowOff>
    </xdr:from>
    <xdr:to>
      <xdr:col>4</xdr:col>
      <xdr:colOff>600075</xdr:colOff>
      <xdr:row>18</xdr:row>
      <xdr:rowOff>133349</xdr:rowOff>
    </xdr:to>
    <xdr:sp macro="" textlink="">
      <xdr:nvSpPr>
        <xdr:cNvPr id="21" name="Rounded Rectangle 20">
          <a:hlinkClick xmlns:r="http://schemas.openxmlformats.org/officeDocument/2006/relationships" r:id="rId8"/>
        </xdr:cNvPr>
        <xdr:cNvSpPr/>
      </xdr:nvSpPr>
      <xdr:spPr>
        <a:xfrm>
          <a:off x="1285875" y="3086099"/>
          <a:ext cx="1752600" cy="657225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Carbon</a:t>
          </a:r>
          <a:r>
            <a:rPr lang="en-GB" sz="1600" b="1" baseline="0">
              <a:solidFill>
                <a:srgbClr val="55379B"/>
              </a:solidFill>
            </a:rPr>
            <a:t> emissions end-to-end</a:t>
          </a:r>
          <a:endParaRPr lang="en-GB" sz="1600" b="1">
            <a:solidFill>
              <a:srgbClr val="55379B"/>
            </a:solidFill>
          </a:endParaRPr>
        </a:p>
      </xdr:txBody>
    </xdr:sp>
    <xdr:clientData/>
  </xdr:twoCellAnchor>
  <xdr:twoCellAnchor>
    <xdr:from>
      <xdr:col>3</xdr:col>
      <xdr:colOff>114300</xdr:colOff>
      <xdr:row>10</xdr:row>
      <xdr:rowOff>180975</xdr:rowOff>
    </xdr:from>
    <xdr:to>
      <xdr:col>3</xdr:col>
      <xdr:colOff>476250</xdr:colOff>
      <xdr:row>15</xdr:row>
      <xdr:rowOff>47625</xdr:rowOff>
    </xdr:to>
    <xdr:sp macro="" textlink="">
      <xdr:nvSpPr>
        <xdr:cNvPr id="3" name="Down Arrow 2"/>
        <xdr:cNvSpPr/>
      </xdr:nvSpPr>
      <xdr:spPr>
        <a:xfrm>
          <a:off x="1943100" y="2266950"/>
          <a:ext cx="361950" cy="819150"/>
        </a:xfrm>
        <a:prstGeom prst="downArrow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2542118</xdr:colOff>
      <xdr:row>2</xdr:row>
      <xdr:rowOff>50801</xdr:rowOff>
    </xdr:from>
    <xdr:to>
      <xdr:col>0</xdr:col>
      <xdr:colOff>3442118</xdr:colOff>
      <xdr:row>2</xdr:row>
      <xdr:rowOff>338801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542118" y="537634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  <xdr:twoCellAnchor>
    <xdr:from>
      <xdr:col>5</xdr:col>
      <xdr:colOff>592667</xdr:colOff>
      <xdr:row>1</xdr:row>
      <xdr:rowOff>211668</xdr:rowOff>
    </xdr:from>
    <xdr:to>
      <xdr:col>5</xdr:col>
      <xdr:colOff>762001</xdr:colOff>
      <xdr:row>2</xdr:row>
      <xdr:rowOff>105834</xdr:rowOff>
    </xdr:to>
    <xdr:sp macro="" textlink="">
      <xdr:nvSpPr>
        <xdr:cNvPr id="4" name="TextBox 3"/>
        <xdr:cNvSpPr txBox="1"/>
      </xdr:nvSpPr>
      <xdr:spPr>
        <a:xfrm>
          <a:off x="10826750" y="444501"/>
          <a:ext cx="169334" cy="137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r>
            <a:rPr lang="en-GB" sz="1400" b="1" baseline="30000">
              <a:solidFill>
                <a:schemeClr val="bg1"/>
              </a:solidFill>
            </a:rPr>
            <a:t>#7</a:t>
          </a:r>
        </a:p>
      </xdr:txBody>
    </xdr:sp>
    <xdr:clientData/>
  </xdr:twoCellAnchor>
  <xdr:twoCellAnchor>
    <xdr:from>
      <xdr:col>2</xdr:col>
      <xdr:colOff>148167</xdr:colOff>
      <xdr:row>60</xdr:row>
      <xdr:rowOff>243416</xdr:rowOff>
    </xdr:from>
    <xdr:to>
      <xdr:col>2</xdr:col>
      <xdr:colOff>412752</xdr:colOff>
      <xdr:row>61</xdr:row>
      <xdr:rowOff>190500</xdr:rowOff>
    </xdr:to>
    <xdr:sp macro="" textlink="">
      <xdr:nvSpPr>
        <xdr:cNvPr id="5" name="Bent-Up Arrow 4"/>
        <xdr:cNvSpPr/>
      </xdr:nvSpPr>
      <xdr:spPr>
        <a:xfrm>
          <a:off x="6244167" y="12318999"/>
          <a:ext cx="264585" cy="211668"/>
        </a:xfrm>
        <a:prstGeom prst="bentUpArrow">
          <a:avLst>
            <a:gd name="adj1" fmla="val 16179"/>
            <a:gd name="adj2" fmla="val 17308"/>
            <a:gd name="adj3" fmla="val 27564"/>
          </a:avLst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4519083</xdr:colOff>
      <xdr:row>60</xdr:row>
      <xdr:rowOff>137583</xdr:rowOff>
    </xdr:from>
    <xdr:to>
      <xdr:col>2</xdr:col>
      <xdr:colOff>730250</xdr:colOff>
      <xdr:row>60</xdr:row>
      <xdr:rowOff>222250</xdr:rowOff>
    </xdr:to>
    <xdr:sp macro="" textlink="">
      <xdr:nvSpPr>
        <xdr:cNvPr id="6" name="Right Arrow 5"/>
        <xdr:cNvSpPr/>
      </xdr:nvSpPr>
      <xdr:spPr>
        <a:xfrm>
          <a:off x="4762500" y="12213166"/>
          <a:ext cx="2063750" cy="84667"/>
        </a:xfrm>
        <a:prstGeom prst="rightArrow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2</xdr:row>
      <xdr:rowOff>222252</xdr:rowOff>
    </xdr:from>
    <xdr:to>
      <xdr:col>2</xdr:col>
      <xdr:colOff>1566750</xdr:colOff>
      <xdr:row>4</xdr:row>
      <xdr:rowOff>180975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159000" y="751419"/>
          <a:ext cx="900000" cy="286806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  <xdr:twoCellAnchor>
    <xdr:from>
      <xdr:col>7</xdr:col>
      <xdr:colOff>74084</xdr:colOff>
      <xdr:row>53</xdr:row>
      <xdr:rowOff>158751</xdr:rowOff>
    </xdr:from>
    <xdr:to>
      <xdr:col>7</xdr:col>
      <xdr:colOff>338667</xdr:colOff>
      <xdr:row>54</xdr:row>
      <xdr:rowOff>127001</xdr:rowOff>
    </xdr:to>
    <xdr:sp macro="" textlink="">
      <xdr:nvSpPr>
        <xdr:cNvPr id="4" name="Bent-Up Arrow 3"/>
        <xdr:cNvSpPr/>
      </xdr:nvSpPr>
      <xdr:spPr>
        <a:xfrm>
          <a:off x="5492751" y="10615084"/>
          <a:ext cx="264583" cy="158750"/>
        </a:xfrm>
        <a:prstGeom prst="bentUpArrow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105834</xdr:colOff>
      <xdr:row>53</xdr:row>
      <xdr:rowOff>74083</xdr:rowOff>
    </xdr:from>
    <xdr:to>
      <xdr:col>7</xdr:col>
      <xdr:colOff>645583</xdr:colOff>
      <xdr:row>53</xdr:row>
      <xdr:rowOff>179916</xdr:rowOff>
    </xdr:to>
    <xdr:sp macro="" textlink="">
      <xdr:nvSpPr>
        <xdr:cNvPr id="6" name="Right Arrow 5"/>
        <xdr:cNvSpPr/>
      </xdr:nvSpPr>
      <xdr:spPr>
        <a:xfrm>
          <a:off x="5386917" y="10530416"/>
          <a:ext cx="677333" cy="105833"/>
        </a:xfrm>
        <a:prstGeom prst="rightArrow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2</xdr:row>
      <xdr:rowOff>93133</xdr:rowOff>
    </xdr:from>
    <xdr:to>
      <xdr:col>0</xdr:col>
      <xdr:colOff>2471625</xdr:colOff>
      <xdr:row>3</xdr:row>
      <xdr:rowOff>137583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71625" y="601133"/>
          <a:ext cx="900000" cy="287867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168274</xdr:colOff>
      <xdr:row>1</xdr:row>
      <xdr:rowOff>201083</xdr:rowOff>
    </xdr:from>
    <xdr:to>
      <xdr:col>3</xdr:col>
      <xdr:colOff>73441</xdr:colOff>
      <xdr:row>3</xdr:row>
      <xdr:rowOff>160999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4168774" y="465666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  <xdr:twoCellAnchor>
    <xdr:from>
      <xdr:col>0</xdr:col>
      <xdr:colOff>31749</xdr:colOff>
      <xdr:row>40</xdr:row>
      <xdr:rowOff>10584</xdr:rowOff>
    </xdr:from>
    <xdr:to>
      <xdr:col>0</xdr:col>
      <xdr:colOff>254000</xdr:colOff>
      <xdr:row>40</xdr:row>
      <xdr:rowOff>211667</xdr:rowOff>
    </xdr:to>
    <xdr:sp macro="" textlink="">
      <xdr:nvSpPr>
        <xdr:cNvPr id="4" name="TextBox 3"/>
        <xdr:cNvSpPr txBox="1"/>
      </xdr:nvSpPr>
      <xdr:spPr>
        <a:xfrm>
          <a:off x="31749" y="8043334"/>
          <a:ext cx="222251" cy="201083"/>
        </a:xfrm>
        <a:prstGeom prst="rect">
          <a:avLst/>
        </a:prstGeom>
        <a:solidFill>
          <a:schemeClr val="accent4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lang="en-GB" sz="1000" b="1">
              <a:ln>
                <a:noFill/>
              </a:ln>
              <a:solidFill>
                <a:srgbClr val="FFFF00"/>
              </a:solidFill>
            </a:rPr>
            <a:t>#2</a:t>
          </a:r>
        </a:p>
      </xdr:txBody>
    </xdr:sp>
    <xdr:clientData/>
  </xdr:twoCellAnchor>
  <xdr:twoCellAnchor>
    <xdr:from>
      <xdr:col>0</xdr:col>
      <xdr:colOff>31749</xdr:colOff>
      <xdr:row>38</xdr:row>
      <xdr:rowOff>179917</xdr:rowOff>
    </xdr:from>
    <xdr:to>
      <xdr:col>0</xdr:col>
      <xdr:colOff>254000</xdr:colOff>
      <xdr:row>40</xdr:row>
      <xdr:rowOff>21166</xdr:rowOff>
    </xdr:to>
    <xdr:sp macro="" textlink="">
      <xdr:nvSpPr>
        <xdr:cNvPr id="5" name="TextBox 4"/>
        <xdr:cNvSpPr txBox="1"/>
      </xdr:nvSpPr>
      <xdr:spPr>
        <a:xfrm>
          <a:off x="31749" y="7831667"/>
          <a:ext cx="222251" cy="222249"/>
        </a:xfrm>
        <a:prstGeom prst="rect">
          <a:avLst/>
        </a:prstGeom>
        <a:solidFill>
          <a:schemeClr val="accent4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lang="en-GB" sz="1000" b="1">
              <a:ln>
                <a:noFill/>
              </a:ln>
              <a:solidFill>
                <a:schemeClr val="accent6">
                  <a:lumMod val="60000"/>
                  <a:lumOff val="40000"/>
                </a:schemeClr>
              </a:solidFill>
            </a:rPr>
            <a:t>#1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2036233</xdr:colOff>
      <xdr:row>2</xdr:row>
      <xdr:rowOff>85725</xdr:rowOff>
    </xdr:from>
    <xdr:to>
      <xdr:col>0</xdr:col>
      <xdr:colOff>2936233</xdr:colOff>
      <xdr:row>3</xdr:row>
      <xdr:rowOff>130308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036233" y="572558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1706033</xdr:colOff>
      <xdr:row>2</xdr:row>
      <xdr:rowOff>42334</xdr:rowOff>
    </xdr:from>
    <xdr:to>
      <xdr:col>0</xdr:col>
      <xdr:colOff>2606033</xdr:colOff>
      <xdr:row>3</xdr:row>
      <xdr:rowOff>2251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706033" y="539751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2890308</xdr:colOff>
      <xdr:row>1</xdr:row>
      <xdr:rowOff>159809</xdr:rowOff>
    </xdr:from>
    <xdr:to>
      <xdr:col>0</xdr:col>
      <xdr:colOff>3790308</xdr:colOff>
      <xdr:row>2</xdr:row>
      <xdr:rowOff>204392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890308" y="382059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2897717</xdr:colOff>
      <xdr:row>1</xdr:row>
      <xdr:rowOff>173566</xdr:rowOff>
    </xdr:from>
    <xdr:to>
      <xdr:col>0</xdr:col>
      <xdr:colOff>3797717</xdr:colOff>
      <xdr:row>2</xdr:row>
      <xdr:rowOff>218150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897717" y="416983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.bt.com/sites/ECU%20data/data-and-analysis/Private%20Documents/Reports/Consumption/TSO%20-%20Portfolio%20Consumption%20Data%20(EoY%201415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2016-17%20Data/RG04_Comm_Emissions%2016%2017%20Mileages_v02May17_GsGAmend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2015-16%20Data/CompanyVehicleNumbers_Book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2016-17%20Data/RG05_Car_Fleet_Size%2016%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Travel/UK_Travel_Report_v09Apr1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Travel/Business%20expenses/2015_16%20Data/Copy%20of%20RailRoadTaxiReport_20160411_22390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Travel/Business%20expenses/2016_17/UK_Copy%20of%20RailRoadTaxiReport_20170503_2259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2015-16%20Data/RG02_Comm_Mileage%2015%2016%20180416%20refresh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2016-17%20Data/RG02_Comm_Mileage%2016%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Travel/Global%20Air%20Travel/2014-15/International_Air_Travel_League_Pivot_Tables_Report_v24Mar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Travel/Global%20Air%20Travel/2014-15/UK_Air_Travel_League_Pivot_Tables_Report_v24Mar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2015-16%20Data/RG01_Commercial_Fleet_Count%2015%2016%200504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Travel/Global%20Air%20Travel/2015-16/AirReport_20160412_22575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Travel/Global%20Air%20Travel/2016-17/Copy%20of%20AirReport_20170426_2146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2016-17%20Data/RG01_Commercial_Fleet_Count%2016%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RG04_Comm_Emissions%2010%2011%20Mileag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RG04_Comm_Emissions%2011%2012%20Mileag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Copy%20of%20RG04_Comm_Emissions%2012%2013%20Mileag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RG04_Comm_Emissions%2013%2014%20Mileag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RG04_Comm_Emissions%2014%2015%20Mileages%20v5%20revised%20%20Issue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1734487/Documents/~GaryG/BetterFuture/Environmental/Carbon/Fleet/2015-16%20Data/RG04_Comm_Emissions%2015%2016%20Mileages%20180416%20refre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_Log"/>
      <sheetName val="Lookup"/>
      <sheetName val="RoWElectricity"/>
      <sheetName val="Process"/>
      <sheetName val="Rep_Summary"/>
      <sheetName val="WiPDE"/>
      <sheetName val="Rep_CostSummary"/>
      <sheetName val="Rep_BSS"/>
      <sheetName val="Cumulative_Progress"/>
      <sheetName val="Rep_DailyGWh"/>
      <sheetName val="Network"/>
      <sheetName val="Data Centre"/>
      <sheetName val="Estate"/>
      <sheetName val="Estate_gas"/>
      <sheetName val="WeatherImpact(LTA)"/>
      <sheetName val="WeatherImpact(YoY)"/>
      <sheetName val="OldSummary"/>
      <sheetName val="ClosureImpact"/>
      <sheetName val="Out_BFR"/>
      <sheetName val="Out_BFR_OLD"/>
      <sheetName val="Out_WaterfallSummary"/>
      <sheetName val="HH AMR Portfolio"/>
      <sheetName val="NHH AMR Portfolio"/>
      <sheetName val="HH UMS"/>
      <sheetName val="NHH UMS"/>
      <sheetName val="NHH M Billing"/>
      <sheetName val="NHH Q Billing"/>
      <sheetName val="FTTC"/>
      <sheetName val="Tenant"/>
      <sheetName val="NI Tenant"/>
      <sheetName val="Gas"/>
      <sheetName val="Oil"/>
      <sheetName val="NI HH AMR Portfolio"/>
      <sheetName val="NI NHH AMR Portfolio"/>
      <sheetName val="NI UMS"/>
      <sheetName val="NI Gas"/>
      <sheetName val="NI Oil"/>
      <sheetName val="WEATHER"/>
      <sheetName val="BASOL"/>
      <sheetName val="AuditSchedule"/>
      <sheetName val="T20Commentary"/>
      <sheetName val="MixedUse"/>
      <sheetName val="MixedUse_Data"/>
      <sheetName val="Reported_Mpans"/>
    </sheetNames>
    <sheetDataSet>
      <sheetData sheetId="0"/>
      <sheetData sheetId="1">
        <row r="9">
          <cell r="D9" t="str">
            <v>Standby</v>
          </cell>
          <cell r="E9">
            <v>12</v>
          </cell>
        </row>
        <row r="10">
          <cell r="D10" t="str">
            <v>Heating</v>
          </cell>
          <cell r="E10">
            <v>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2 from Fuel Used"/>
      <sheetName val="Mileages"/>
      <sheetName val="Emissions from Mileage"/>
      <sheetName val="SUMMARY"/>
      <sheetName val="BT Vehicle Annual Mileages"/>
    </sheetNames>
    <sheetDataSet>
      <sheetData sheetId="0">
        <row r="18">
          <cell r="C18">
            <v>443941.13083636365</v>
          </cell>
        </row>
        <row r="19">
          <cell r="C19">
            <v>43950171.952799998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Sheet2"/>
      <sheetName val="Sheet3"/>
    </sheetNames>
    <sheetDataSet>
      <sheetData sheetId="0">
        <row r="4">
          <cell r="B4">
            <v>3841</v>
          </cell>
        </row>
        <row r="5">
          <cell r="B5">
            <v>20</v>
          </cell>
        </row>
        <row r="6">
          <cell r="B6">
            <v>5</v>
          </cell>
        </row>
        <row r="7">
          <cell r="B7">
            <v>150</v>
          </cell>
        </row>
        <row r="8">
          <cell r="B8">
            <v>292</v>
          </cell>
        </row>
        <row r="9">
          <cell r="B9">
            <v>203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 Fleet Count Jan 17"/>
    </sheetNames>
    <sheetDataSet>
      <sheetData sheetId="0">
        <row r="5">
          <cell r="B5">
            <v>29</v>
          </cell>
        </row>
        <row r="6">
          <cell r="B6">
            <v>9</v>
          </cell>
        </row>
        <row r="7">
          <cell r="B7">
            <v>3658</v>
          </cell>
        </row>
        <row r="8">
          <cell r="B8">
            <v>23</v>
          </cell>
        </row>
        <row r="9">
          <cell r="B9">
            <v>3</v>
          </cell>
        </row>
        <row r="10">
          <cell r="B10">
            <v>464</v>
          </cell>
        </row>
        <row r="11">
          <cell r="B11">
            <v>205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_Analysis"/>
      <sheetName val="UK_TravelReport&amp;Forecasts"/>
      <sheetName val="UK_Steria_TravelData"/>
      <sheetName val="ROI_TravelReport&amp;Forecasts"/>
      <sheetName val="ROI_Steria_TravelData"/>
      <sheetName val="ClaimCategoryAnalysis"/>
      <sheetName val="TrainLine_Data"/>
      <sheetName val="UK_HireCar_Data_Summary"/>
    </sheetNames>
    <sheetDataSet>
      <sheetData sheetId="0">
        <row r="25">
          <cell r="AB25">
            <v>45773064.343756802</v>
          </cell>
        </row>
        <row r="52">
          <cell r="P52">
            <v>140.20427362765219</v>
          </cell>
          <cell r="S52">
            <v>140.24046224985946</v>
          </cell>
          <cell r="V52">
            <v>129.74335438648316</v>
          </cell>
          <cell r="Y52">
            <v>135.7963253754624</v>
          </cell>
          <cell r="AB52">
            <v>108.26441571985922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>
        <row r="13">
          <cell r="I13">
            <v>4.7546669254931464</v>
          </cell>
        </row>
      </sheetData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K - Travel"/>
      <sheetName val="ROI - Travel"/>
    </sheetNames>
    <sheetDataSet>
      <sheetData sheetId="0">
        <row r="5">
          <cell r="B5">
            <v>71.103605634044371</v>
          </cell>
        </row>
      </sheetData>
      <sheetData sheetId="1">
        <row r="30">
          <cell r="I30">
            <v>2471372.78125</v>
          </cell>
        </row>
      </sheetData>
      <sheetData sheetId="2">
        <row r="30">
          <cell r="P30">
            <v>347.57041692733765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K - Travel"/>
    </sheetNames>
    <sheetDataSet>
      <sheetData sheetId="0">
        <row r="5">
          <cell r="B5">
            <v>81.481926797568008</v>
          </cell>
        </row>
      </sheetData>
      <sheetData sheetId="1">
        <row r="17">
          <cell r="I17">
            <v>3720522.9978076699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 Fleet Count"/>
      <sheetName val="Data"/>
      <sheetName val="LGV"/>
      <sheetName val="OBIEE"/>
    </sheetNames>
    <sheetDataSet>
      <sheetData sheetId="0">
        <row r="6">
          <cell r="B6">
            <v>457773016.30060005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 Fleet Count"/>
      <sheetName val="Data"/>
      <sheetName val="LGV"/>
      <sheetName val="OBIEE"/>
    </sheetNames>
    <sheetDataSet>
      <sheetData sheetId="0">
        <row r="6">
          <cell r="B6">
            <v>457981560.65970004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map"/>
      <sheetName val="Filters"/>
      <sheetName val="Flights"/>
      <sheetName val="Distance"/>
      <sheetName val="£"/>
      <sheetName val="CO2e"/>
    </sheetNames>
    <sheetDataSet>
      <sheetData sheetId="0" refreshError="1"/>
      <sheetData sheetId="1" refreshError="1"/>
      <sheetData sheetId="2">
        <row r="130">
          <cell r="C130">
            <v>15223.636363636364</v>
          </cell>
        </row>
      </sheetData>
      <sheetData sheetId="3" refreshError="1">
        <row r="75">
          <cell r="I75">
            <v>20.624356520064001</v>
          </cell>
          <cell r="J75">
            <v>45.526695401087999</v>
          </cell>
          <cell r="K75">
            <v>12.935688201216001</v>
          </cell>
        </row>
        <row r="88">
          <cell r="I88">
            <v>19.954854931968001</v>
          </cell>
          <cell r="J88">
            <v>45.316994659200006</v>
          </cell>
          <cell r="K88">
            <v>13.005448435584002</v>
          </cell>
        </row>
        <row r="101">
          <cell r="I101">
            <v>20.552756805504</v>
          </cell>
          <cell r="J101">
            <v>41.246751249792005</v>
          </cell>
          <cell r="K101">
            <v>11.629773137664001</v>
          </cell>
        </row>
      </sheetData>
      <sheetData sheetId="4" refreshError="1"/>
      <sheetData sheetId="5">
        <row r="114">
          <cell r="C114">
            <v>5965206.4624874452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map"/>
      <sheetName val="Filter"/>
      <sheetName val="Flights"/>
      <sheetName val="Distance"/>
      <sheetName val="£"/>
      <sheetName val="CO2e"/>
    </sheetNames>
    <sheetDataSet>
      <sheetData sheetId="0"/>
      <sheetData sheetId="1"/>
      <sheetData sheetId="2">
        <row r="126">
          <cell r="C126">
            <v>22219.636363636364</v>
          </cell>
        </row>
      </sheetData>
      <sheetData sheetId="3">
        <row r="71">
          <cell r="I71">
            <v>15.127411951872</v>
          </cell>
          <cell r="J71">
            <v>56.808039125375998</v>
          </cell>
          <cell r="K71">
            <v>9.7796439164160009</v>
          </cell>
        </row>
        <row r="84">
          <cell r="I84">
            <v>15.152345518464001</v>
          </cell>
          <cell r="J84">
            <v>56.013702332544007</v>
          </cell>
          <cell r="K84">
            <v>11.289538503936001</v>
          </cell>
        </row>
        <row r="97">
          <cell r="I97">
            <v>13.032197342208002</v>
          </cell>
          <cell r="J97">
            <v>47.600273990016007</v>
          </cell>
          <cell r="K97">
            <v>9.363435371136001</v>
          </cell>
        </row>
      </sheetData>
      <sheetData sheetId="4"/>
      <sheetData sheetId="5">
        <row r="110">
          <cell r="C110">
            <v>4547850.3620180981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G01"/>
      <sheetName val="Unit Type"/>
    </sheetNames>
    <sheetDataSet>
      <sheetData sheetId="0">
        <row r="5">
          <cell r="C5">
            <v>26261</v>
          </cell>
        </row>
        <row r="6">
          <cell r="C6">
            <v>234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of Flights"/>
      <sheetName val="Distance"/>
      <sheetName val="Cost"/>
      <sheetName val="Sheet1"/>
      <sheetName val="CO2"/>
    </sheetNames>
    <sheetDataSet>
      <sheetData sheetId="0" refreshError="1"/>
      <sheetData sheetId="1" refreshError="1">
        <row r="15">
          <cell r="M15">
            <v>30.789192094847998</v>
          </cell>
          <cell r="N15">
            <v>84.209002048511991</v>
          </cell>
          <cell r="O15">
            <v>21.148465143168004</v>
          </cell>
        </row>
      </sheetData>
      <sheetData sheetId="2" refreshError="1"/>
      <sheetData sheetId="3"/>
      <sheetData sheetId="4">
        <row r="15">
          <cell r="C15">
            <v>5433069.2818320235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of Flights"/>
      <sheetName val="Distance"/>
      <sheetName val="Cost"/>
      <sheetName val="CO2"/>
    </sheetNames>
    <sheetDataSet>
      <sheetData sheetId="0" refreshError="1"/>
      <sheetData sheetId="1" refreshError="1">
        <row r="15">
          <cell r="M15">
            <v>26.234729262719998</v>
          </cell>
          <cell r="N15">
            <v>66.323011936895995</v>
          </cell>
          <cell r="O15">
            <v>15.544673008128003</v>
          </cell>
        </row>
        <row r="28">
          <cell r="M28">
            <v>24.618228509952001</v>
          </cell>
          <cell r="N28">
            <v>63.451658996352002</v>
          </cell>
          <cell r="O28">
            <v>18.606649526784004</v>
          </cell>
        </row>
        <row r="41">
          <cell r="M41">
            <v>26.166119709311999</v>
          </cell>
          <cell r="N41">
            <v>70.816538567807996</v>
          </cell>
          <cell r="O41">
            <v>21.083510409984001</v>
          </cell>
        </row>
      </sheetData>
      <sheetData sheetId="2" refreshError="1"/>
      <sheetData sheetId="3">
        <row r="15">
          <cell r="C15">
            <v>4232223.0110153547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G01"/>
    </sheetNames>
    <sheetDataSet>
      <sheetData sheetId="0">
        <row r="5">
          <cell r="C5">
            <v>26431</v>
          </cell>
        </row>
        <row r="6">
          <cell r="C6">
            <v>259</v>
          </cell>
        </row>
        <row r="11">
          <cell r="C11">
            <v>9</v>
          </cell>
        </row>
        <row r="12">
          <cell r="C12">
            <v>212</v>
          </cell>
        </row>
        <row r="13">
          <cell r="C13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2 from Fuel Used"/>
      <sheetName val="Mileages"/>
      <sheetName val="Emissions from Mileage"/>
      <sheetName val="SUMMARY"/>
      <sheetName val="BT Vehicle Annual Mileages"/>
    </sheetNames>
    <sheetDataSet>
      <sheetData sheetId="0">
        <row r="18">
          <cell r="C18">
            <v>5822.855247272727</v>
          </cell>
        </row>
        <row r="19">
          <cell r="C19">
            <v>38813212.12657091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2 from Fuel Used"/>
      <sheetName val="Mileages"/>
      <sheetName val="Emissions from Mileage"/>
      <sheetName val="SUMMARY"/>
      <sheetName val="BT Vehicle Annual Mileages"/>
    </sheetNames>
    <sheetDataSet>
      <sheetData sheetId="0">
        <row r="18">
          <cell r="C18">
            <v>9073.7081265818179</v>
          </cell>
        </row>
        <row r="19">
          <cell r="C19">
            <v>39441831.190055236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2 from Fuel Used"/>
      <sheetName val="Mileages"/>
      <sheetName val="Emissions from Mileage"/>
      <sheetName val="SUMMARY"/>
      <sheetName val="BT Vehicle Annual Mileages"/>
    </sheetNames>
    <sheetDataSet>
      <sheetData sheetId="0">
        <row r="18">
          <cell r="C18">
            <v>9086.5358262545451</v>
          </cell>
        </row>
        <row r="19">
          <cell r="C19">
            <v>39497590.969628282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2 from Fuel Used"/>
      <sheetName val="Mileages"/>
      <sheetName val="Emissions from Mileage"/>
      <sheetName val="SUMMARY"/>
      <sheetName val="BT Vehicle Annual Mileages"/>
    </sheetNames>
    <sheetDataSet>
      <sheetData sheetId="0">
        <row r="18">
          <cell r="C18">
            <v>8820.0398960399998</v>
          </cell>
        </row>
        <row r="19">
          <cell r="C19">
            <v>38339179.508103959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2 from Fuel Used"/>
    </sheetNames>
    <sheetDataSet>
      <sheetData sheetId="0">
        <row r="18">
          <cell r="C18">
            <v>10060.690557799999</v>
          </cell>
        </row>
        <row r="19">
          <cell r="C19">
            <v>43732072.169442199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2 from Fuel Used"/>
      <sheetName val="Mileages"/>
      <sheetName val="Emissions from Mileage"/>
      <sheetName val="SUMMARY"/>
      <sheetName val="BT Vehicle Annual Mileages"/>
    </sheetNames>
    <sheetDataSet>
      <sheetData sheetId="0">
        <row r="18">
          <cell r="C18">
            <v>390975.440328</v>
          </cell>
        </row>
        <row r="19">
          <cell r="C19">
            <v>44038051.869672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t.com/deliveringourpurpos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t.com/deliveringourpurpos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ghgprotocol.org/" TargetMode="External"/><Relationship Id="rId1" Type="http://schemas.openxmlformats.org/officeDocument/2006/relationships/hyperlink" Target="http://www.ghgprotocol.org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0"/>
  <sheetViews>
    <sheetView tabSelected="1" zoomScaleNormal="100" workbookViewId="0">
      <selection activeCell="C1" sqref="C1:Q1"/>
    </sheetView>
  </sheetViews>
  <sheetFormatPr defaultRowHeight="15" x14ac:dyDescent="0.25"/>
  <sheetData>
    <row r="1" spans="1:32" ht="23.25" x14ac:dyDescent="0.25">
      <c r="A1" s="146"/>
      <c r="B1" s="146"/>
      <c r="C1" s="695" t="s">
        <v>92</v>
      </c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14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2" x14ac:dyDescent="0.25">
      <c r="A3" s="76"/>
      <c r="B3" s="76"/>
      <c r="C3" s="696" t="s">
        <v>63</v>
      </c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 x14ac:dyDescent="0.25">
      <c r="A4" s="76"/>
      <c r="B4" s="76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x14ac:dyDescent="0.25">
      <c r="A5" s="76"/>
      <c r="B5" s="76"/>
      <c r="C5" s="697" t="s">
        <v>109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21" customHeight="1" x14ac:dyDescent="0.25">
      <c r="A6" s="76"/>
      <c r="B6" s="77"/>
      <c r="C6" s="77"/>
      <c r="D6" s="76"/>
      <c r="E6" s="77"/>
      <c r="F6" s="77"/>
      <c r="G6" s="77"/>
      <c r="H6" s="77"/>
      <c r="I6" s="76"/>
      <c r="J6" s="77"/>
      <c r="K6" s="77"/>
      <c r="L6" s="77"/>
      <c r="M6" s="77"/>
      <c r="N6" s="77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15" customHeight="1" x14ac:dyDescent="0.25">
      <c r="A7" s="76"/>
      <c r="B7" s="77"/>
      <c r="C7" s="77"/>
      <c r="D7" s="76"/>
      <c r="E7" s="77"/>
      <c r="F7" s="77"/>
      <c r="G7" s="77"/>
      <c r="H7" s="77"/>
      <c r="I7" s="76"/>
      <c r="J7" s="77"/>
      <c r="K7" s="77"/>
      <c r="L7" s="77"/>
      <c r="M7" s="77"/>
      <c r="N7" s="77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32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spans="1:32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1:32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</row>
    <row r="11" spans="1:32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1:32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</row>
    <row r="13" spans="1:32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</row>
    <row r="14" spans="1:32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</row>
    <row r="15" spans="1:32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1:32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</row>
    <row r="20" spans="1:32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spans="1:32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spans="1:32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spans="1:32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spans="1:32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</row>
    <row r="28" spans="1:32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</row>
    <row r="29" spans="1:32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</row>
    <row r="30" spans="1:32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</row>
    <row r="31" spans="1:32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1:32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  <row r="33" spans="1:32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</row>
    <row r="35" spans="1:32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1:32" x14ac:dyDescent="0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</row>
    <row r="37" spans="1:32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1:32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1:32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1:32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</row>
    <row r="41" spans="1:32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1:32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</row>
    <row r="43" spans="1:32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1:32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1:32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1:32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spans="1:32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</row>
    <row r="48" spans="1:32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spans="1:32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spans="1:32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</sheetData>
  <sheetProtection algorithmName="SHA-512" hashValue="vcczBNq5bYXZKK1+QT49olMO9DS1N3hd7tPEfN3F3vYgmHqsj5uKXUQOwVtirAyv1hrb5SWa7RU5ss0R5EPcng==" saltValue="TQPVjfrOeT1MPQ/d2gb37w==" spinCount="100000" sheet="1" objects="1" scenarios="1" autoFilter="0"/>
  <mergeCells count="4">
    <mergeCell ref="C1:Q1"/>
    <mergeCell ref="C3:Q3"/>
    <mergeCell ref="C4:P4"/>
    <mergeCell ref="C5:P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95"/>
  <sheetViews>
    <sheetView zoomScale="90" zoomScaleNormal="9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75.5703125" style="1" customWidth="1"/>
    <col min="2" max="6" width="12.140625" style="1" customWidth="1"/>
    <col min="7" max="7" width="9.140625" style="1"/>
    <col min="8" max="8" width="11.5703125" style="1" customWidth="1"/>
    <col min="9" max="16384" width="9.140625" style="1"/>
  </cols>
  <sheetData>
    <row r="1" spans="1:36" ht="18.75" x14ac:dyDescent="0.3">
      <c r="A1" s="12" t="s">
        <v>104</v>
      </c>
      <c r="B1" s="100"/>
      <c r="C1" s="100"/>
      <c r="D1" s="100"/>
      <c r="E1" s="100"/>
      <c r="F1" s="10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</row>
    <row r="2" spans="1:36" ht="19.5" thickBot="1" x14ac:dyDescent="0.3">
      <c r="A2" s="28" t="s">
        <v>90</v>
      </c>
      <c r="B2" s="278"/>
      <c r="C2" s="172"/>
      <c r="D2" s="172"/>
      <c r="E2" s="251"/>
      <c r="F2" s="171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</row>
    <row r="3" spans="1:36" ht="32.25" thickBot="1" x14ac:dyDescent="0.4">
      <c r="A3" s="10" t="s">
        <v>184</v>
      </c>
      <c r="B3" s="4" t="s">
        <v>0</v>
      </c>
      <c r="C3" s="5">
        <v>2014</v>
      </c>
      <c r="D3" s="5">
        <v>2015</v>
      </c>
      <c r="E3" s="5">
        <v>2016</v>
      </c>
      <c r="F3" s="6">
        <v>2017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</row>
    <row r="4" spans="1:36" ht="6.75" customHeight="1" thickBot="1" x14ac:dyDescent="0.3">
      <c r="A4" s="170"/>
      <c r="B4" s="169"/>
      <c r="C4" s="169"/>
      <c r="D4" s="169"/>
      <c r="E4" s="251"/>
      <c r="F4" s="251"/>
      <c r="G4" s="282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</row>
    <row r="5" spans="1:36" ht="15.75" x14ac:dyDescent="0.25">
      <c r="A5" s="101" t="s">
        <v>3</v>
      </c>
      <c r="B5" s="102"/>
      <c r="C5" s="102"/>
      <c r="D5" s="102"/>
      <c r="E5" s="102"/>
      <c r="F5" s="103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1:36" x14ac:dyDescent="0.25">
      <c r="A6" s="2" t="s">
        <v>110</v>
      </c>
      <c r="B6" s="499">
        <v>12.078458000000003</v>
      </c>
      <c r="C6" s="499">
        <v>3.7266214853544244</v>
      </c>
      <c r="D6" s="499">
        <v>3.4877988463358562</v>
      </c>
      <c r="E6" s="499">
        <v>2.5948611035843996</v>
      </c>
      <c r="F6" s="500">
        <v>3.6025430570879751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</row>
    <row r="7" spans="1:36" x14ac:dyDescent="0.25">
      <c r="A7" s="2" t="s">
        <v>111</v>
      </c>
      <c r="B7" s="499">
        <v>107.947064325</v>
      </c>
      <c r="C7" s="499">
        <v>48.841194823637629</v>
      </c>
      <c r="D7" s="499">
        <v>33.372411677609996</v>
      </c>
      <c r="E7" s="499">
        <v>37.370900941964869</v>
      </c>
      <c r="F7" s="500">
        <v>36.609415658718241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</row>
    <row r="8" spans="1:36" x14ac:dyDescent="0.25">
      <c r="A8" s="2" t="s">
        <v>112</v>
      </c>
      <c r="B8" s="499">
        <v>67.044101544</v>
      </c>
      <c r="C8" s="499">
        <v>5.4171624344015967</v>
      </c>
      <c r="D8" s="499">
        <v>1.8198064319332501</v>
      </c>
      <c r="E8" s="499">
        <v>1.30901246848</v>
      </c>
      <c r="F8" s="500">
        <v>1.0749866461239972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</row>
    <row r="9" spans="1:36" x14ac:dyDescent="0.25">
      <c r="A9" s="2" t="s">
        <v>113</v>
      </c>
      <c r="B9" s="499">
        <v>0.5</v>
      </c>
      <c r="C9" s="499">
        <v>6.0103593999999996</v>
      </c>
      <c r="D9" s="499">
        <v>5.4843739499999993</v>
      </c>
      <c r="E9" s="499">
        <v>4.5355209237454543</v>
      </c>
      <c r="F9" s="500">
        <v>6.0434071000000005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</row>
    <row r="10" spans="1:36" x14ac:dyDescent="0.25">
      <c r="A10" s="2" t="s">
        <v>140</v>
      </c>
      <c r="B10" s="499">
        <v>167.232</v>
      </c>
      <c r="C10" s="499">
        <v>99.712538064676778</v>
      </c>
      <c r="D10" s="499">
        <v>113.78188675823013</v>
      </c>
      <c r="E10" s="499">
        <v>113.78992222604548</v>
      </c>
      <c r="F10" s="500">
        <v>114.78158757709105</v>
      </c>
      <c r="G10" s="624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</row>
    <row r="11" spans="1:36" x14ac:dyDescent="0.25">
      <c r="A11" s="2" t="s">
        <v>141</v>
      </c>
      <c r="B11" s="501">
        <v>18.48</v>
      </c>
      <c r="C11" s="501">
        <v>1.9531096345790974E-2</v>
      </c>
      <c r="D11" s="501">
        <v>0.38865137335654576</v>
      </c>
      <c r="E11" s="501">
        <v>0.85795650625576314</v>
      </c>
      <c r="F11" s="502">
        <v>0.97532534621356581</v>
      </c>
      <c r="G11" s="624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</row>
    <row r="12" spans="1:36" x14ac:dyDescent="0.25">
      <c r="A12" s="2" t="s">
        <v>142</v>
      </c>
      <c r="B12" s="499">
        <v>24.021000000000001</v>
      </c>
      <c r="C12" s="499">
        <v>16.682559699165619</v>
      </c>
      <c r="D12" s="499">
        <v>15.002907591658307</v>
      </c>
      <c r="E12" s="499">
        <v>11.401019823002793</v>
      </c>
      <c r="F12" s="500">
        <v>10.846858832099592</v>
      </c>
      <c r="G12" s="624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</row>
    <row r="13" spans="1:36" x14ac:dyDescent="0.25">
      <c r="A13" s="2" t="s">
        <v>143</v>
      </c>
      <c r="B13" s="499">
        <v>16.295999999999999</v>
      </c>
      <c r="C13" s="499">
        <v>1.1123871967725116</v>
      </c>
      <c r="D13" s="499">
        <v>0.86070916528521668</v>
      </c>
      <c r="E13" s="499">
        <v>0.51078420898437504</v>
      </c>
      <c r="F13" s="500">
        <v>0.58408599923679483</v>
      </c>
      <c r="G13" s="624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</row>
    <row r="14" spans="1:36" ht="16.5" thickBot="1" x14ac:dyDescent="0.3">
      <c r="A14" s="8" t="s">
        <v>174</v>
      </c>
      <c r="B14" s="78">
        <v>413.59862386899999</v>
      </c>
      <c r="C14" s="78">
        <v>181.52235420035436</v>
      </c>
      <c r="D14" s="78">
        <v>174.19854579440931</v>
      </c>
      <c r="E14" s="78">
        <v>172.36997820206312</v>
      </c>
      <c r="F14" s="79">
        <v>174.51821021657119</v>
      </c>
      <c r="G14" s="609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</row>
    <row r="15" spans="1:36" ht="15" customHeight="1" thickBot="1" x14ac:dyDescent="0.3">
      <c r="A15" s="253"/>
      <c r="B15" s="254"/>
      <c r="C15" s="254"/>
      <c r="D15" s="254"/>
      <c r="E15" s="255"/>
      <c r="F15" s="255"/>
      <c r="G15" s="282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</row>
    <row r="16" spans="1:36" ht="23.25" customHeight="1" x14ac:dyDescent="0.25">
      <c r="A16" s="205" t="s">
        <v>175</v>
      </c>
      <c r="B16" s="102"/>
      <c r="C16" s="102"/>
      <c r="D16" s="102"/>
      <c r="E16" s="102"/>
      <c r="F16" s="103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</row>
    <row r="17" spans="1:36" ht="18" customHeight="1" x14ac:dyDescent="0.25">
      <c r="A17" s="92" t="s">
        <v>177</v>
      </c>
      <c r="B17" s="80">
        <v>1097.0505466164605</v>
      </c>
      <c r="C17" s="80">
        <v>1058.4602613988709</v>
      </c>
      <c r="D17" s="80">
        <v>1125.1513806135301</v>
      </c>
      <c r="E17" s="80">
        <v>1031.3533815937585</v>
      </c>
      <c r="F17" s="81">
        <v>1048.5330166090007</v>
      </c>
      <c r="G17" s="622"/>
      <c r="H17" s="237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</row>
    <row r="18" spans="1:36" ht="15.75" x14ac:dyDescent="0.25">
      <c r="A18" s="92" t="s">
        <v>1</v>
      </c>
      <c r="B18" s="80"/>
      <c r="C18" s="80"/>
      <c r="D18" s="80"/>
      <c r="E18" s="80"/>
      <c r="F18" s="81"/>
      <c r="G18" s="623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</row>
    <row r="19" spans="1:36" x14ac:dyDescent="0.25">
      <c r="A19" s="2" t="s">
        <v>4</v>
      </c>
      <c r="B19" s="82" t="s">
        <v>26</v>
      </c>
      <c r="C19" s="80">
        <v>996.08094934444762</v>
      </c>
      <c r="D19" s="80">
        <v>1060.4774255141999</v>
      </c>
      <c r="E19" s="80">
        <v>980.19549009918217</v>
      </c>
      <c r="F19" s="81">
        <v>851.85789416074635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</row>
    <row r="20" spans="1:36" x14ac:dyDescent="0.25">
      <c r="A20" s="2" t="s">
        <v>181</v>
      </c>
      <c r="B20" s="82" t="s">
        <v>26</v>
      </c>
      <c r="C20" s="82" t="s">
        <v>26</v>
      </c>
      <c r="D20" s="82" t="s">
        <v>26</v>
      </c>
      <c r="E20" s="82" t="s">
        <v>26</v>
      </c>
      <c r="F20" s="81">
        <v>75.273885967144366</v>
      </c>
      <c r="G20" s="6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</row>
    <row r="21" spans="1:36" x14ac:dyDescent="0.25">
      <c r="A21" s="2" t="s">
        <v>5</v>
      </c>
      <c r="B21" s="82" t="s">
        <v>26</v>
      </c>
      <c r="C21" s="80">
        <v>0</v>
      </c>
      <c r="D21" s="80">
        <v>0</v>
      </c>
      <c r="E21" s="80">
        <v>0</v>
      </c>
      <c r="F21" s="81">
        <v>0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</row>
    <row r="22" spans="1:36" ht="24" customHeight="1" thickBot="1" x14ac:dyDescent="0.3">
      <c r="A22" s="8" t="s">
        <v>178</v>
      </c>
      <c r="B22" s="617">
        <v>1097.0505466164605</v>
      </c>
      <c r="C22" s="617">
        <v>62.379312054423394</v>
      </c>
      <c r="D22" s="617">
        <v>64.673955099329973</v>
      </c>
      <c r="E22" s="617">
        <v>51.157891494576411</v>
      </c>
      <c r="F22" s="618">
        <v>121.40123648110985</v>
      </c>
      <c r="G22" s="6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</row>
    <row r="23" spans="1:36" ht="15" customHeight="1" thickBot="1" x14ac:dyDescent="0.3">
      <c r="A23" s="253"/>
      <c r="B23" s="256"/>
      <c r="C23" s="256"/>
      <c r="D23" s="255"/>
      <c r="E23" s="255"/>
      <c r="F23" s="255"/>
      <c r="G23" s="282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</row>
    <row r="24" spans="1:36" ht="19.5" thickBot="1" x14ac:dyDescent="0.3">
      <c r="A24" s="7" t="s">
        <v>172</v>
      </c>
      <c r="B24" s="85">
        <v>1510.6491704854604</v>
      </c>
      <c r="C24" s="85">
        <v>243.90166625477775</v>
      </c>
      <c r="D24" s="85">
        <v>238.87250089373927</v>
      </c>
      <c r="E24" s="85">
        <v>223.52786969663953</v>
      </c>
      <c r="F24" s="86">
        <v>295.91944669768105</v>
      </c>
      <c r="G24" s="609"/>
      <c r="H24" s="609"/>
      <c r="I24" s="609"/>
      <c r="J24" s="609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</row>
    <row r="25" spans="1:36" ht="21" thickBot="1" x14ac:dyDescent="0.3">
      <c r="A25" s="619" t="s">
        <v>188</v>
      </c>
      <c r="B25" s="613">
        <v>86.923825909745119</v>
      </c>
      <c r="C25" s="614">
        <v>13.337434584938904</v>
      </c>
      <c r="D25" s="614">
        <v>13.389714175658034</v>
      </c>
      <c r="E25" s="615">
        <v>12.480618073514211</v>
      </c>
      <c r="F25" s="616">
        <v>12.287992969756708</v>
      </c>
      <c r="G25" s="609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</row>
    <row r="26" spans="1:36" ht="14.25" customHeight="1" thickBot="1" x14ac:dyDescent="0.3">
      <c r="A26" s="253"/>
      <c r="B26" s="256"/>
      <c r="C26" s="256"/>
      <c r="D26" s="255"/>
      <c r="E26" s="255"/>
      <c r="F26" s="255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</row>
    <row r="27" spans="1:36" ht="18.75" customHeight="1" x14ac:dyDescent="0.25">
      <c r="A27" s="643" t="s">
        <v>108</v>
      </c>
      <c r="B27" s="102"/>
      <c r="C27" s="102"/>
      <c r="D27" s="102"/>
      <c r="E27" s="102"/>
      <c r="F27" s="103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</row>
    <row r="28" spans="1:36" x14ac:dyDescent="0.25">
      <c r="A28" s="2" t="s">
        <v>198</v>
      </c>
      <c r="B28" s="503" t="s">
        <v>26</v>
      </c>
      <c r="C28" s="504">
        <v>2.3689045876363637</v>
      </c>
      <c r="D28" s="504">
        <v>1.9671893074648663</v>
      </c>
      <c r="E28" s="504">
        <v>1.512688884408925</v>
      </c>
      <c r="F28" s="505">
        <v>1.3546550618407769</v>
      </c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</row>
    <row r="29" spans="1:36" x14ac:dyDescent="0.25">
      <c r="A29" s="2" t="s">
        <v>199</v>
      </c>
      <c r="B29" s="504">
        <v>45.247052216664827</v>
      </c>
      <c r="C29" s="504">
        <v>88.320071683178014</v>
      </c>
      <c r="D29" s="504">
        <v>96.909352580543</v>
      </c>
      <c r="E29" s="504">
        <v>84.2704523476757</v>
      </c>
      <c r="F29" s="505">
        <v>93.857506675403499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</row>
    <row r="30" spans="1:36" x14ac:dyDescent="0.25">
      <c r="A30" s="2" t="s">
        <v>139</v>
      </c>
      <c r="B30" s="504">
        <v>13.074388666666666</v>
      </c>
      <c r="C30" s="504">
        <v>2.7107465000000004</v>
      </c>
      <c r="D30" s="504">
        <v>3.0427367000000003</v>
      </c>
      <c r="E30" s="504">
        <v>1.1830127090909093</v>
      </c>
      <c r="F30" s="505">
        <v>0.90861999999999998</v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</row>
    <row r="31" spans="1:36" x14ac:dyDescent="0.25">
      <c r="A31" s="2" t="s">
        <v>200</v>
      </c>
      <c r="B31" s="504">
        <v>5.7462116541399997</v>
      </c>
      <c r="C31" s="504">
        <v>6.8111266294697677</v>
      </c>
      <c r="D31" s="504">
        <v>5.5699085502107524</v>
      </c>
      <c r="E31" s="504">
        <v>4.016158495019913</v>
      </c>
      <c r="F31" s="505">
        <v>4.5013908688764355</v>
      </c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</row>
    <row r="32" spans="1:36" x14ac:dyDescent="0.25">
      <c r="A32" s="3" t="s">
        <v>2</v>
      </c>
      <c r="B32" s="503">
        <v>11.454802975933333</v>
      </c>
      <c r="C32" s="504">
        <v>5.1107664976613139</v>
      </c>
      <c r="D32" s="504">
        <v>3.5068747850270223</v>
      </c>
      <c r="E32" s="504">
        <v>2.4865929548311474</v>
      </c>
      <c r="F32" s="505">
        <v>3.7572946353855809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</row>
    <row r="33" spans="1:36" x14ac:dyDescent="0.25">
      <c r="A33" s="2" t="s">
        <v>201</v>
      </c>
      <c r="B33" s="503">
        <v>11.493766962459111</v>
      </c>
      <c r="C33" s="504">
        <v>8.2425494021974046</v>
      </c>
      <c r="D33" s="504">
        <v>5.4762406859897297</v>
      </c>
      <c r="E33" s="504">
        <v>2.1429429877532953</v>
      </c>
      <c r="F33" s="505">
        <v>2.6574827913600001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</row>
    <row r="34" spans="1:36" x14ac:dyDescent="0.25">
      <c r="A34" s="2" t="s">
        <v>6</v>
      </c>
      <c r="B34" s="506" t="s">
        <v>26</v>
      </c>
      <c r="C34" s="87">
        <v>0.11900727518236395</v>
      </c>
      <c r="D34" s="87">
        <v>9.6145541956713529E-2</v>
      </c>
      <c r="E34" s="87">
        <v>0.12057568906927109</v>
      </c>
      <c r="F34" s="88">
        <v>0.14758346229616501</v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</row>
    <row r="35" spans="1:36" x14ac:dyDescent="0.25">
      <c r="A35" s="2" t="s">
        <v>202</v>
      </c>
      <c r="B35" s="503" t="s">
        <v>26</v>
      </c>
      <c r="C35" s="504">
        <v>10.05621197605878</v>
      </c>
      <c r="D35" s="504">
        <v>7.8302517817615627</v>
      </c>
      <c r="E35" s="504">
        <v>7.3350011845401983</v>
      </c>
      <c r="F35" s="505">
        <v>7.2917125793939759</v>
      </c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</row>
    <row r="36" spans="1:36" x14ac:dyDescent="0.25">
      <c r="A36" s="2" t="s">
        <v>203</v>
      </c>
      <c r="B36" s="504">
        <v>14.937716880539131</v>
      </c>
      <c r="C36" s="504">
        <v>4.0701701560586834</v>
      </c>
      <c r="D36" s="504">
        <v>2.8829150560874197</v>
      </c>
      <c r="E36" s="504">
        <v>3.1579205576857809</v>
      </c>
      <c r="F36" s="505">
        <v>3.5513064934577057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</row>
    <row r="37" spans="1:36" x14ac:dyDescent="0.25">
      <c r="A37" s="2" t="s">
        <v>204</v>
      </c>
      <c r="B37" s="504">
        <v>15.38662460389903</v>
      </c>
      <c r="C37" s="504">
        <v>19.075696816045326</v>
      </c>
      <c r="D37" s="504">
        <v>20.694080650190696</v>
      </c>
      <c r="E37" s="504">
        <v>12.571677196947221</v>
      </c>
      <c r="F37" s="505">
        <v>13.569865120363371</v>
      </c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</row>
    <row r="38" spans="1:36" ht="16.5" thickBot="1" x14ac:dyDescent="0.3">
      <c r="A38" s="8" t="s">
        <v>176</v>
      </c>
      <c r="B38" s="83">
        <v>117.34056396030209</v>
      </c>
      <c r="C38" s="83">
        <v>146.88525152348802</v>
      </c>
      <c r="D38" s="83">
        <v>147.97569563923173</v>
      </c>
      <c r="E38" s="83">
        <v>118.79702300702237</v>
      </c>
      <c r="F38" s="84">
        <v>131.59741768837753</v>
      </c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</row>
    <row r="39" spans="1:36" ht="15" customHeight="1" thickBot="1" x14ac:dyDescent="0.3">
      <c r="A39" s="253"/>
      <c r="B39" s="257"/>
      <c r="C39" s="257"/>
      <c r="D39" s="255"/>
      <c r="E39" s="255"/>
      <c r="F39" s="255"/>
      <c r="G39" s="282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</row>
    <row r="40" spans="1:36" ht="19.5" thickBot="1" x14ac:dyDescent="0.3">
      <c r="A40" s="252" t="s">
        <v>179</v>
      </c>
      <c r="B40" s="620">
        <v>1627.9897344457627</v>
      </c>
      <c r="C40" s="620">
        <v>390.78691777826577</v>
      </c>
      <c r="D40" s="620">
        <v>386.84819653297097</v>
      </c>
      <c r="E40" s="620">
        <v>342.32489270366193</v>
      </c>
      <c r="F40" s="621">
        <v>427.5168643860585</v>
      </c>
      <c r="G40" s="110"/>
      <c r="H40" s="110"/>
      <c r="I40" s="599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</row>
    <row r="41" spans="1:36" ht="15.75" x14ac:dyDescent="0.25">
      <c r="A41" s="625" t="s">
        <v>182</v>
      </c>
      <c r="B41" s="633" t="s">
        <v>26</v>
      </c>
      <c r="C41" s="626">
        <v>-0.75995738209534447</v>
      </c>
      <c r="D41" s="626">
        <v>-0.76237675929530924</v>
      </c>
      <c r="E41" s="626">
        <v>-0.7897253984711371</v>
      </c>
      <c r="F41" s="627">
        <v>-0.73739584756558463</v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</row>
    <row r="42" spans="1:36" ht="15.75" x14ac:dyDescent="0.25">
      <c r="A42" s="634" t="s">
        <v>183</v>
      </c>
      <c r="B42" s="635" t="s">
        <v>26</v>
      </c>
      <c r="C42" s="636">
        <v>-0.26940943219340269</v>
      </c>
      <c r="D42" s="636">
        <v>-1.0078948567898705E-2</v>
      </c>
      <c r="E42" s="636">
        <v>-0.11509244253518017</v>
      </c>
      <c r="F42" s="637">
        <v>0.24886291794194507</v>
      </c>
      <c r="G42" s="609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</row>
    <row r="43" spans="1:36" ht="24" customHeight="1" x14ac:dyDescent="0.25">
      <c r="A43" s="628" t="s">
        <v>189</v>
      </c>
      <c r="B43" s="629">
        <v>172.8226894316096</v>
      </c>
      <c r="C43" s="630">
        <v>36.120428669772231</v>
      </c>
      <c r="D43" s="630">
        <v>36.005975105451512</v>
      </c>
      <c r="E43" s="631">
        <v>31.83233147700037</v>
      </c>
      <c r="F43" s="632">
        <v>33.311271964006444</v>
      </c>
      <c r="G43" s="609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</row>
    <row r="44" spans="1:36" s="109" customFormat="1" ht="13.5" customHeight="1" thickBot="1" x14ac:dyDescent="0.3">
      <c r="A44" s="112"/>
      <c r="B44" s="113"/>
      <c r="C44" s="114"/>
      <c r="D44" s="114"/>
      <c r="E44" s="114"/>
      <c r="F44" s="114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</row>
    <row r="45" spans="1:36" ht="19.5" thickBot="1" x14ac:dyDescent="0.3">
      <c r="A45" s="252" t="s">
        <v>180</v>
      </c>
      <c r="B45" s="620">
        <v>1627.9897344457627</v>
      </c>
      <c r="C45" s="620">
        <v>1386.8678671227133</v>
      </c>
      <c r="D45" s="620">
        <v>1447.325622047171</v>
      </c>
      <c r="E45" s="620">
        <v>1322.5203828028443</v>
      </c>
      <c r="F45" s="621">
        <v>1354.6486445139492</v>
      </c>
      <c r="G45" s="608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</row>
    <row r="46" spans="1:36" ht="15.75" x14ac:dyDescent="0.25">
      <c r="A46" s="625" t="s">
        <v>182</v>
      </c>
      <c r="B46" s="633" t="s">
        <v>26</v>
      </c>
      <c r="C46" s="626">
        <v>-0.14811018903945214</v>
      </c>
      <c r="D46" s="626">
        <v>-0.110973741772455</v>
      </c>
      <c r="E46" s="626">
        <v>-0.18763592004277177</v>
      </c>
      <c r="F46" s="627">
        <v>-0.1679009911108994</v>
      </c>
      <c r="G46" s="608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</row>
    <row r="47" spans="1:36" ht="15.75" x14ac:dyDescent="0.25">
      <c r="A47" s="628" t="s">
        <v>183</v>
      </c>
      <c r="B47" s="638" t="s">
        <v>26</v>
      </c>
      <c r="C47" s="639">
        <v>-4.0011370063824901E-2</v>
      </c>
      <c r="D47" s="639">
        <v>4.3593017300117665E-2</v>
      </c>
      <c r="E47" s="639">
        <v>-8.623162427525867E-2</v>
      </c>
      <c r="F47" s="640">
        <v>2.4293207219245112E-2</v>
      </c>
      <c r="G47" s="609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</row>
    <row r="48" spans="1:36" ht="15.75" customHeight="1" x14ac:dyDescent="0.25">
      <c r="A48" s="112"/>
      <c r="B48" s="281"/>
      <c r="C48" s="281"/>
      <c r="D48" s="281"/>
      <c r="E48" s="282"/>
      <c r="F48" s="282"/>
      <c r="G48" s="282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</row>
    <row r="49" spans="1:36" ht="11.25" customHeight="1" x14ac:dyDescent="0.25">
      <c r="A49" s="112"/>
      <c r="B49" s="281"/>
      <c r="C49" s="281"/>
      <c r="D49" s="281"/>
      <c r="E49" s="282"/>
      <c r="F49" s="282"/>
      <c r="G49" s="282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</row>
    <row r="50" spans="1:36" ht="18" customHeight="1" x14ac:dyDescent="0.25">
      <c r="A50" s="610" t="s">
        <v>96</v>
      </c>
      <c r="B50" s="297"/>
      <c r="C50" s="297"/>
      <c r="D50" s="297"/>
      <c r="E50" s="298"/>
      <c r="F50" s="298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</row>
    <row r="51" spans="1:36" ht="18" customHeight="1" x14ac:dyDescent="0.25">
      <c r="A51" s="611" t="s">
        <v>95</v>
      </c>
      <c r="B51" s="295"/>
      <c r="C51" s="295"/>
      <c r="D51" s="295"/>
      <c r="E51" s="296"/>
      <c r="F51" s="642">
        <v>2.6945450877243928</v>
      </c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</row>
    <row r="52" spans="1:36" ht="18" customHeight="1" x14ac:dyDescent="0.25">
      <c r="A52" s="611" t="s">
        <v>106</v>
      </c>
      <c r="B52" s="295"/>
      <c r="C52" s="295"/>
      <c r="D52" s="295"/>
      <c r="E52" s="296"/>
      <c r="F52" s="299">
        <v>0.383100273353288</v>
      </c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</row>
    <row r="53" spans="1:36" ht="18" customHeight="1" x14ac:dyDescent="0.25">
      <c r="A53" s="611"/>
      <c r="B53" s="295"/>
      <c r="C53" s="295"/>
      <c r="D53" s="295"/>
      <c r="E53" s="296"/>
      <c r="F53" s="29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</row>
    <row r="54" spans="1:36" ht="18" customHeight="1" x14ac:dyDescent="0.25">
      <c r="A54" s="112"/>
      <c r="B54" s="281"/>
      <c r="C54" s="281"/>
      <c r="D54" s="281"/>
      <c r="E54" s="282"/>
      <c r="F54" s="282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</row>
    <row r="55" spans="1:36" ht="18" customHeight="1" x14ac:dyDescent="0.25">
      <c r="A55" s="492" t="s">
        <v>162</v>
      </c>
      <c r="B55" s="281"/>
      <c r="C55" s="281"/>
      <c r="D55" s="281"/>
      <c r="E55" s="282"/>
      <c r="F55" s="282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</row>
    <row r="56" spans="1:36" x14ac:dyDescent="0.25">
      <c r="A56" s="118" t="s">
        <v>218</v>
      </c>
      <c r="B56" s="116"/>
      <c r="C56" s="115"/>
      <c r="D56" s="115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</row>
    <row r="57" spans="1:36" x14ac:dyDescent="0.25">
      <c r="A57" s="118" t="s">
        <v>219</v>
      </c>
      <c r="B57" s="117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</row>
    <row r="58" spans="1:36" ht="18" x14ac:dyDescent="0.25">
      <c r="A58" s="118" t="s">
        <v>220</v>
      </c>
      <c r="B58" s="117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</row>
    <row r="59" spans="1:36" ht="17.25" customHeight="1" x14ac:dyDescent="0.25">
      <c r="A59" s="118" t="s">
        <v>221</v>
      </c>
      <c r="B59" s="117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</row>
    <row r="60" spans="1:36" ht="7.5" customHeight="1" x14ac:dyDescent="0.25">
      <c r="A60" s="118"/>
      <c r="B60" s="117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</row>
    <row r="61" spans="1:36" ht="21" x14ac:dyDescent="0.25">
      <c r="A61" s="118" t="s">
        <v>171</v>
      </c>
      <c r="B61" s="117"/>
      <c r="C61" s="110"/>
      <c r="D61" s="698" t="s">
        <v>62</v>
      </c>
      <c r="E61" s="698"/>
      <c r="F61" s="698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</row>
    <row r="62" spans="1:36" ht="21" x14ac:dyDescent="0.25">
      <c r="A62" s="118" t="s">
        <v>173</v>
      </c>
      <c r="B62" s="117"/>
      <c r="C62" s="598"/>
      <c r="D62" s="110"/>
      <c r="E62" s="110"/>
      <c r="F62" s="110"/>
      <c r="G62" s="110"/>
      <c r="H62" s="110"/>
      <c r="I62" s="111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</row>
    <row r="63" spans="1:36" ht="21" x14ac:dyDescent="0.25">
      <c r="A63" s="118" t="s">
        <v>43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</row>
    <row r="64" spans="1:36" ht="21" x14ac:dyDescent="0.25">
      <c r="A64" s="118" t="s">
        <v>190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</row>
    <row r="65" spans="1:36" ht="21" x14ac:dyDescent="0.25">
      <c r="A65" s="118" t="s">
        <v>191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</row>
    <row r="66" spans="1:36" ht="21" x14ac:dyDescent="0.25">
      <c r="A66" s="118" t="s">
        <v>107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</row>
    <row r="67" spans="1:36" ht="21" x14ac:dyDescent="0.25">
      <c r="A67" s="612" t="s">
        <v>94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</row>
    <row r="68" spans="1:36" ht="21" x14ac:dyDescent="0.25">
      <c r="A68" s="612" t="s">
        <v>192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</row>
    <row r="69" spans="1:36" x14ac:dyDescent="0.25">
      <c r="A69" s="641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</row>
    <row r="70" spans="1:36" x14ac:dyDescent="0.25">
      <c r="A70" s="641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</row>
    <row r="71" spans="1:36" x14ac:dyDescent="0.25">
      <c r="A71" s="641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</row>
    <row r="72" spans="1:36" x14ac:dyDescent="0.25">
      <c r="A72" s="641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</row>
    <row r="73" spans="1:36" x14ac:dyDescent="0.25">
      <c r="A73" s="641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</row>
    <row r="74" spans="1:36" x14ac:dyDescent="0.25">
      <c r="A74" s="641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</row>
    <row r="75" spans="1:36" x14ac:dyDescent="0.25">
      <c r="A75" s="641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</row>
    <row r="76" spans="1:36" x14ac:dyDescent="0.25">
      <c r="A76" s="641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</row>
    <row r="77" spans="1:36" x14ac:dyDescent="0.25">
      <c r="A77" s="641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</row>
    <row r="78" spans="1:36" x14ac:dyDescent="0.25">
      <c r="A78" s="641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</row>
    <row r="79" spans="1:36" x14ac:dyDescent="0.25">
      <c r="A79" s="641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</row>
    <row r="80" spans="1:36" x14ac:dyDescent="0.25">
      <c r="A80" s="641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</row>
    <row r="81" spans="1:36" x14ac:dyDescent="0.25">
      <c r="A81" s="641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</row>
    <row r="82" spans="1:36" x14ac:dyDescent="0.25">
      <c r="A82" s="641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</row>
    <row r="83" spans="1:36" x14ac:dyDescent="0.25">
      <c r="A83" s="641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</row>
    <row r="84" spans="1:36" x14ac:dyDescent="0.25">
      <c r="A84" s="641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</row>
    <row r="85" spans="1:36" x14ac:dyDescent="0.25">
      <c r="A85" s="641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</row>
    <row r="86" spans="1:36" x14ac:dyDescent="0.25">
      <c r="A86" s="641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</row>
    <row r="87" spans="1:36" x14ac:dyDescent="0.25">
      <c r="A87" s="641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</row>
    <row r="88" spans="1:36" x14ac:dyDescent="0.25">
      <c r="A88" s="641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</row>
    <row r="89" spans="1:36" x14ac:dyDescent="0.25">
      <c r="A89" s="641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</row>
    <row r="90" spans="1:36" x14ac:dyDescent="0.25">
      <c r="A90" s="641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</row>
    <row r="91" spans="1:36" x14ac:dyDescent="0.25">
      <c r="A91" s="641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</row>
    <row r="92" spans="1:36" x14ac:dyDescent="0.25">
      <c r="A92" s="641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</row>
    <row r="93" spans="1:36" x14ac:dyDescent="0.25">
      <c r="A93" s="641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</row>
    <row r="94" spans="1:36" x14ac:dyDescent="0.25">
      <c r="A94" s="641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</row>
    <row r="95" spans="1:36" x14ac:dyDescent="0.25">
      <c r="A95" s="641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</row>
  </sheetData>
  <sheetProtection algorithmName="SHA-512" hashValue="uUBaj17rI+vtUIZwmHZ2drNCUACDIcjU7nhZyiALfSmUFV/sDEahU2AjfbFu1mJkeUU+VFnPP+8rPVCAAQxWjA==" saltValue="qxqBqrLnIbYCSqAEZXfI5A==" spinCount="100000" sheet="1" objects="1" scenarios="1" autoFilter="0"/>
  <mergeCells count="1">
    <mergeCell ref="D61:F61"/>
  </mergeCells>
  <hyperlinks>
    <hyperlink ref="D61" r:id="rId1"/>
  </hyperlinks>
  <pageMargins left="0.70866141732283472" right="0.70866141732283472" top="0.74803149606299213" bottom="0.74803149606299213" header="0.31496062992125984" footer="0.31496062992125984"/>
  <pageSetup paperSize="9" scale="98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0"/>
  <sheetViews>
    <sheetView zoomScale="90" zoomScaleNormal="90" workbookViewId="0">
      <pane ySplit="10" topLeftCell="A11" activePane="bottomLeft" state="frozen"/>
      <selection pane="bottomLeft" activeCell="A2" sqref="A2:C2"/>
    </sheetView>
  </sheetViews>
  <sheetFormatPr defaultRowHeight="15" outlineLevelRow="1" x14ac:dyDescent="0.25"/>
  <cols>
    <col min="1" max="1" width="13.42578125" customWidth="1"/>
    <col min="2" max="2" width="8.85546875" bestFit="1" customWidth="1"/>
    <col min="3" max="3" width="43" customWidth="1"/>
    <col min="4" max="4" width="1.42578125" customWidth="1"/>
    <col min="5" max="5" width="11.140625" customWidth="1"/>
    <col min="6" max="6" width="1.28515625" customWidth="1"/>
    <col min="7" max="7" width="2" customWidth="1"/>
    <col min="8" max="8" width="10.5703125" customWidth="1"/>
    <col min="9" max="9" width="2.28515625" customWidth="1"/>
    <col min="10" max="10" width="1.85546875" customWidth="1"/>
    <col min="11" max="11" width="15.28515625" customWidth="1"/>
    <col min="12" max="12" width="16.140625" customWidth="1"/>
    <col min="13" max="13" width="14.28515625" bestFit="1" customWidth="1"/>
    <col min="14" max="14" width="11.85546875" customWidth="1"/>
  </cols>
  <sheetData>
    <row r="1" spans="1:33" ht="20.25" customHeight="1" x14ac:dyDescent="0.25">
      <c r="A1" s="446" t="s">
        <v>187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447"/>
      <c r="P1" s="447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21.75" customHeight="1" thickBot="1" x14ac:dyDescent="0.3">
      <c r="A2" s="707" t="s">
        <v>207</v>
      </c>
      <c r="B2" s="708"/>
      <c r="C2" s="708"/>
      <c r="D2" s="110"/>
      <c r="E2" s="110"/>
      <c r="F2" s="110"/>
      <c r="G2" s="110"/>
      <c r="H2" s="110"/>
      <c r="I2" s="110"/>
      <c r="J2" s="110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20.25" thickBot="1" x14ac:dyDescent="0.4">
      <c r="A3" s="119"/>
      <c r="B3" s="119"/>
      <c r="C3" s="119"/>
      <c r="D3" s="448"/>
      <c r="E3" s="510" t="s">
        <v>120</v>
      </c>
      <c r="F3" s="110"/>
      <c r="G3" s="110"/>
      <c r="H3" s="510" t="s">
        <v>38</v>
      </c>
      <c r="I3" s="110"/>
      <c r="J3" s="448"/>
      <c r="K3" s="490" t="s">
        <v>105</v>
      </c>
      <c r="L3" s="491"/>
      <c r="M3" s="699" t="s">
        <v>205</v>
      </c>
      <c r="N3" s="700">
        <v>0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6" customHeight="1" thickBot="1" x14ac:dyDescent="0.3">
      <c r="A4" s="119"/>
      <c r="B4" s="119"/>
      <c r="C4" s="119"/>
      <c r="D4" s="448"/>
      <c r="E4" s="448"/>
      <c r="F4" s="110"/>
      <c r="G4" s="448"/>
      <c r="H4" s="448"/>
      <c r="I4" s="448"/>
      <c r="J4" s="448"/>
      <c r="K4" s="701"/>
      <c r="L4" s="701"/>
      <c r="M4" s="454"/>
      <c r="N4" s="455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18.75" thickBot="1" x14ac:dyDescent="0.3">
      <c r="A5" s="119"/>
      <c r="B5" s="119"/>
      <c r="C5" s="119"/>
      <c r="D5" s="448"/>
      <c r="E5" s="448"/>
      <c r="F5" s="448"/>
      <c r="G5" s="448"/>
      <c r="H5" s="448"/>
      <c r="I5" s="448"/>
      <c r="J5" s="448"/>
      <c r="K5" s="484" t="s">
        <v>155</v>
      </c>
      <c r="L5" s="485"/>
      <c r="M5" s="380">
        <v>174518.2102165712</v>
      </c>
      <c r="N5" s="456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ht="18.75" thickBot="1" x14ac:dyDescent="0.3">
      <c r="A6" s="119"/>
      <c r="B6" s="119"/>
      <c r="C6" s="119"/>
      <c r="D6" s="448"/>
      <c r="E6" s="448"/>
      <c r="F6" s="448"/>
      <c r="G6" s="448"/>
      <c r="H6" s="448"/>
      <c r="I6" s="448"/>
      <c r="J6" s="448"/>
      <c r="K6" s="486" t="s">
        <v>194</v>
      </c>
      <c r="L6" s="487"/>
      <c r="M6" s="381">
        <v>121401.23648110985</v>
      </c>
      <c r="N6" s="456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</row>
    <row r="7" spans="1:33" ht="18.75" thickBot="1" x14ac:dyDescent="0.3">
      <c r="A7" s="162" t="s">
        <v>161</v>
      </c>
      <c r="B7" s="119"/>
      <c r="C7" s="119"/>
      <c r="D7" s="448"/>
      <c r="E7" s="448"/>
      <c r="F7" s="448"/>
      <c r="G7" s="448"/>
      <c r="H7" s="448"/>
      <c r="I7" s="448"/>
      <c r="J7" s="448"/>
      <c r="K7" s="488" t="s">
        <v>156</v>
      </c>
      <c r="L7" s="489"/>
      <c r="M7" s="382">
        <v>5238641.1201668568</v>
      </c>
      <c r="N7" s="456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</row>
    <row r="8" spans="1:33" ht="3.75" customHeight="1" x14ac:dyDescent="0.25">
      <c r="A8" s="119"/>
      <c r="B8" s="119"/>
      <c r="C8" s="119"/>
      <c r="D8" s="449"/>
      <c r="E8" s="449"/>
      <c r="F8" s="449"/>
      <c r="G8" s="449"/>
      <c r="H8" s="449"/>
      <c r="I8" s="449"/>
      <c r="J8" s="449"/>
      <c r="K8" s="494"/>
      <c r="L8" s="495"/>
      <c r="M8" s="494"/>
      <c r="N8" s="452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</row>
    <row r="9" spans="1:33" ht="2.25" customHeight="1" thickBot="1" x14ac:dyDescent="0.3">
      <c r="A9" s="452"/>
      <c r="B9" s="452"/>
      <c r="C9" s="450"/>
      <c r="D9" s="450"/>
      <c r="E9" s="450"/>
      <c r="F9" s="450"/>
      <c r="G9" s="450"/>
      <c r="H9" s="450"/>
      <c r="I9" s="450"/>
      <c r="J9" s="450"/>
      <c r="K9" s="496"/>
      <c r="L9" s="497"/>
      <c r="M9" s="498"/>
      <c r="N9" s="452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</row>
    <row r="10" spans="1:33" ht="26.25" thickBot="1" x14ac:dyDescent="0.3">
      <c r="A10" s="482" t="s">
        <v>267</v>
      </c>
      <c r="B10" s="483" t="s">
        <v>267</v>
      </c>
      <c r="C10" s="596" t="s">
        <v>268</v>
      </c>
      <c r="D10" s="562"/>
      <c r="E10" s="590" t="s">
        <v>157</v>
      </c>
      <c r="F10" s="591"/>
      <c r="G10" s="592"/>
      <c r="H10" s="590" t="s">
        <v>157</v>
      </c>
      <c r="I10" s="561"/>
      <c r="J10" s="562"/>
      <c r="K10" s="587" t="s">
        <v>262</v>
      </c>
      <c r="L10" s="588" t="s">
        <v>264</v>
      </c>
      <c r="M10" s="589" t="s">
        <v>263</v>
      </c>
      <c r="N10" s="590" t="s">
        <v>157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</row>
    <row r="11" spans="1:33" ht="15.75" customHeight="1" thickTop="1" x14ac:dyDescent="0.25">
      <c r="A11" s="702" t="s">
        <v>36</v>
      </c>
      <c r="B11" s="458" t="s">
        <v>41</v>
      </c>
      <c r="C11" s="459" t="s">
        <v>110</v>
      </c>
      <c r="D11" s="525"/>
      <c r="E11" s="545">
        <v>4024.3782854943934</v>
      </c>
      <c r="F11" s="511"/>
      <c r="G11" s="525"/>
      <c r="H11" s="545">
        <v>2995.703496324501</v>
      </c>
      <c r="I11" s="511"/>
      <c r="J11" s="525"/>
      <c r="K11" s="383">
        <v>552.63608514500356</v>
      </c>
      <c r="L11" s="384">
        <v>3602.5430570879753</v>
      </c>
      <c r="M11" s="373"/>
      <c r="N11" s="385">
        <v>4155.1791422329788</v>
      </c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</row>
    <row r="12" spans="1:33" x14ac:dyDescent="0.25">
      <c r="A12" s="703"/>
      <c r="B12" s="460" t="s">
        <v>41</v>
      </c>
      <c r="C12" s="461" t="s">
        <v>112</v>
      </c>
      <c r="D12" s="525"/>
      <c r="E12" s="546">
        <v>2099.7740440705397</v>
      </c>
      <c r="F12" s="511"/>
      <c r="G12" s="525"/>
      <c r="H12" s="546">
        <v>1511.2227868925531</v>
      </c>
      <c r="I12" s="511"/>
      <c r="J12" s="525"/>
      <c r="K12" s="386">
        <v>164.90473598317772</v>
      </c>
      <c r="L12" s="387">
        <v>1074.9866461239972</v>
      </c>
      <c r="M12" s="373"/>
      <c r="N12" s="388">
        <v>1239.8913821071749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</row>
    <row r="13" spans="1:33" x14ac:dyDescent="0.25">
      <c r="A13" s="703"/>
      <c r="B13" s="460" t="s">
        <v>41</v>
      </c>
      <c r="C13" s="461" t="s">
        <v>111</v>
      </c>
      <c r="D13" s="525"/>
      <c r="E13" s="548">
        <v>39028.465886532082</v>
      </c>
      <c r="F13" s="511"/>
      <c r="G13" s="525"/>
      <c r="H13" s="548">
        <v>43722.5898558341</v>
      </c>
      <c r="I13" s="511"/>
      <c r="J13" s="525"/>
      <c r="K13" s="386">
        <v>6923.1781426593734</v>
      </c>
      <c r="L13" s="387">
        <v>36609.415658718244</v>
      </c>
      <c r="M13" s="389"/>
      <c r="N13" s="390">
        <v>43532.593801377618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</row>
    <row r="14" spans="1:33" x14ac:dyDescent="0.25">
      <c r="A14" s="703"/>
      <c r="B14" s="462" t="s">
        <v>41</v>
      </c>
      <c r="C14" s="374" t="s">
        <v>121</v>
      </c>
      <c r="D14" s="526"/>
      <c r="E14" s="547">
        <v>1270198.40299353</v>
      </c>
      <c r="F14" s="529"/>
      <c r="G14" s="584"/>
      <c r="H14" s="547">
        <v>1167681.5590049236</v>
      </c>
      <c r="I14" s="529"/>
      <c r="J14" s="585"/>
      <c r="K14" s="391"/>
      <c r="L14" s="392">
        <v>1171321.5334354162</v>
      </c>
      <c r="M14" s="393"/>
      <c r="N14" s="394">
        <v>1171321.5334354162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</row>
    <row r="15" spans="1:33" x14ac:dyDescent="0.25">
      <c r="A15" s="703"/>
      <c r="B15" s="460" t="s">
        <v>41</v>
      </c>
      <c r="C15" s="375" t="s">
        <v>129</v>
      </c>
      <c r="D15" s="527"/>
      <c r="E15" s="545">
        <v>-1060477.4255142</v>
      </c>
      <c r="F15" s="511"/>
      <c r="G15" s="527"/>
      <c r="H15" s="545">
        <v>-980195.49009918212</v>
      </c>
      <c r="I15" s="511"/>
      <c r="J15" s="527"/>
      <c r="K15" s="391"/>
      <c r="L15" s="395">
        <v>-851857.89416074636</v>
      </c>
      <c r="M15" s="396"/>
      <c r="N15" s="397">
        <v>-851857.89416074636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</row>
    <row r="16" spans="1:33" x14ac:dyDescent="0.25">
      <c r="A16" s="703"/>
      <c r="B16" s="460" t="s">
        <v>41</v>
      </c>
      <c r="C16" s="375" t="s">
        <v>130</v>
      </c>
      <c r="D16" s="527"/>
      <c r="E16" s="545">
        <v>0</v>
      </c>
      <c r="F16" s="511"/>
      <c r="G16" s="527"/>
      <c r="H16" s="545">
        <v>0</v>
      </c>
      <c r="I16" s="511"/>
      <c r="J16" s="527"/>
      <c r="K16" s="391"/>
      <c r="L16" s="395">
        <v>-75273.885967144364</v>
      </c>
      <c r="M16" s="396"/>
      <c r="N16" s="397">
        <v>-75273.885967144364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</row>
    <row r="17" spans="1:33" x14ac:dyDescent="0.25">
      <c r="A17" s="703"/>
      <c r="B17" s="460" t="s">
        <v>41</v>
      </c>
      <c r="C17" s="375" t="s">
        <v>131</v>
      </c>
      <c r="D17" s="527"/>
      <c r="E17" s="546">
        <v>0</v>
      </c>
      <c r="F17" s="511"/>
      <c r="G17" s="527"/>
      <c r="H17" s="546">
        <v>0</v>
      </c>
      <c r="I17" s="511"/>
      <c r="J17" s="527"/>
      <c r="K17" s="391"/>
      <c r="L17" s="398">
        <v>0</v>
      </c>
      <c r="M17" s="399"/>
      <c r="N17" s="400">
        <v>0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</row>
    <row r="18" spans="1:33" x14ac:dyDescent="0.25">
      <c r="A18" s="703"/>
      <c r="B18" s="460" t="s">
        <v>41</v>
      </c>
      <c r="C18" s="375" t="s">
        <v>134</v>
      </c>
      <c r="D18" s="527"/>
      <c r="E18" s="548">
        <v>-145047.02238000001</v>
      </c>
      <c r="F18" s="511"/>
      <c r="G18" s="527"/>
      <c r="H18" s="548">
        <v>-136328.177411165</v>
      </c>
      <c r="I18" s="511"/>
      <c r="J18" s="527"/>
      <c r="K18" s="391"/>
      <c r="L18" s="401">
        <v>-122788.51682641543</v>
      </c>
      <c r="M18" s="402"/>
      <c r="N18" s="403">
        <v>-122788.51682641543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</row>
    <row r="19" spans="1:33" x14ac:dyDescent="0.25">
      <c r="A19" s="703"/>
      <c r="B19" s="462" t="s">
        <v>41</v>
      </c>
      <c r="C19" s="374" t="s">
        <v>135</v>
      </c>
      <c r="D19" s="526"/>
      <c r="E19" s="547">
        <v>64673.955099329978</v>
      </c>
      <c r="F19" s="529"/>
      <c r="G19" s="584"/>
      <c r="H19" s="547">
        <v>51157.891494576412</v>
      </c>
      <c r="I19" s="529"/>
      <c r="J19" s="585"/>
      <c r="K19" s="404"/>
      <c r="L19" s="405">
        <v>121401.23648110985</v>
      </c>
      <c r="M19" s="406"/>
      <c r="N19" s="394">
        <v>121401.23648110985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</row>
    <row r="20" spans="1:33" x14ac:dyDescent="0.25">
      <c r="A20" s="703"/>
      <c r="B20" s="462" t="s">
        <v>41</v>
      </c>
      <c r="C20" s="376" t="s">
        <v>136</v>
      </c>
      <c r="D20" s="528"/>
      <c r="E20" s="586">
        <v>1242965.0564146806</v>
      </c>
      <c r="F20" s="511"/>
      <c r="G20" s="528"/>
      <c r="H20" s="586">
        <v>1144246.364138094</v>
      </c>
      <c r="I20" s="511"/>
      <c r="J20" s="528"/>
      <c r="K20" s="386">
        <v>106243.47087528696</v>
      </c>
      <c r="L20" s="392">
        <v>1048533.0166090007</v>
      </c>
      <c r="M20" s="407"/>
      <c r="N20" s="394">
        <v>1154776.4874842877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</row>
    <row r="21" spans="1:33" x14ac:dyDescent="0.25">
      <c r="A21" s="703"/>
      <c r="B21" s="462" t="s">
        <v>41</v>
      </c>
      <c r="C21" s="463" t="s">
        <v>137</v>
      </c>
      <c r="D21" s="530"/>
      <c r="E21" s="547">
        <v>96909.352580542996</v>
      </c>
      <c r="F21" s="529"/>
      <c r="G21" s="530"/>
      <c r="H21" s="547">
        <v>84270.452347675702</v>
      </c>
      <c r="I21" s="529"/>
      <c r="J21" s="530"/>
      <c r="K21" s="408">
        <v>93857.506675403492</v>
      </c>
      <c r="L21" s="409"/>
      <c r="M21" s="406"/>
      <c r="N21" s="394">
        <v>93857.506675403492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</row>
    <row r="22" spans="1:33" ht="15.75" thickBot="1" x14ac:dyDescent="0.3">
      <c r="A22" s="704"/>
      <c r="B22" s="464" t="s">
        <v>41</v>
      </c>
      <c r="C22" s="465" t="s">
        <v>138</v>
      </c>
      <c r="D22" s="532"/>
      <c r="E22" s="549">
        <v>2342.6057199341863</v>
      </c>
      <c r="F22" s="531"/>
      <c r="G22" s="532"/>
      <c r="H22" s="549">
        <v>1801.368897060509</v>
      </c>
      <c r="I22" s="531"/>
      <c r="J22" s="532"/>
      <c r="K22" s="410">
        <v>258.52099821803904</v>
      </c>
      <c r="L22" s="411">
        <v>1354.6550618407769</v>
      </c>
      <c r="M22" s="412"/>
      <c r="N22" s="413">
        <v>1613.1760600588159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</row>
    <row r="23" spans="1:33" ht="15.75" thickTop="1" x14ac:dyDescent="0.25">
      <c r="A23" s="702" t="s">
        <v>164</v>
      </c>
      <c r="B23" s="466" t="s">
        <v>164</v>
      </c>
      <c r="C23" s="459" t="s">
        <v>113</v>
      </c>
      <c r="D23" s="533"/>
      <c r="E23" s="550">
        <v>5484.3739499999992</v>
      </c>
      <c r="F23" s="524"/>
      <c r="G23" s="533"/>
      <c r="H23" s="550">
        <v>4535.5209237454546</v>
      </c>
      <c r="I23" s="524"/>
      <c r="J23" s="533"/>
      <c r="K23" s="414"/>
      <c r="L23" s="415">
        <v>6043.4071000000004</v>
      </c>
      <c r="M23" s="416"/>
      <c r="N23" s="417">
        <v>6043.4071000000004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</row>
    <row r="24" spans="1:33" ht="15.75" thickBot="1" x14ac:dyDescent="0.3">
      <c r="A24" s="704">
        <v>0</v>
      </c>
      <c r="B24" s="467" t="s">
        <v>164</v>
      </c>
      <c r="C24" s="468" t="s">
        <v>139</v>
      </c>
      <c r="D24" s="535"/>
      <c r="E24" s="551">
        <v>3042.7367000000004</v>
      </c>
      <c r="F24" s="534"/>
      <c r="G24" s="535"/>
      <c r="H24" s="551">
        <v>1183.0127090909093</v>
      </c>
      <c r="I24" s="534"/>
      <c r="J24" s="535"/>
      <c r="K24" s="418"/>
      <c r="L24" s="419">
        <v>908.62</v>
      </c>
      <c r="M24" s="420"/>
      <c r="N24" s="421">
        <v>908.62</v>
      </c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</row>
    <row r="25" spans="1:33" ht="15.75" outlineLevel="1" thickTop="1" x14ac:dyDescent="0.25">
      <c r="A25" s="702" t="s">
        <v>269</v>
      </c>
      <c r="B25" s="469" t="s">
        <v>167</v>
      </c>
      <c r="C25" s="459" t="s">
        <v>140</v>
      </c>
      <c r="D25" s="525"/>
      <c r="E25" s="545">
        <v>211880.7076165817</v>
      </c>
      <c r="F25" s="511"/>
      <c r="G25" s="525"/>
      <c r="H25" s="545">
        <v>211639.16500375204</v>
      </c>
      <c r="I25" s="511"/>
      <c r="J25" s="525"/>
      <c r="K25" s="422">
        <v>99090.277515072477</v>
      </c>
      <c r="L25" s="423">
        <v>114781.58757709105</v>
      </c>
      <c r="M25" s="424"/>
      <c r="N25" s="397">
        <v>213871.86509216353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</row>
    <row r="26" spans="1:33" outlineLevel="1" x14ac:dyDescent="0.25">
      <c r="A26" s="703">
        <v>0</v>
      </c>
      <c r="B26" s="469" t="s">
        <v>167</v>
      </c>
      <c r="C26" s="461" t="s">
        <v>141</v>
      </c>
      <c r="D26" s="525"/>
      <c r="E26" s="548">
        <v>700.33443866931771</v>
      </c>
      <c r="F26" s="511"/>
      <c r="G26" s="525"/>
      <c r="H26" s="548">
        <v>1546.0704894026703</v>
      </c>
      <c r="I26" s="511"/>
      <c r="J26" s="525"/>
      <c r="K26" s="425">
        <v>783.84413040052459</v>
      </c>
      <c r="L26" s="426">
        <v>975.32534621356581</v>
      </c>
      <c r="M26" s="389"/>
      <c r="N26" s="403">
        <v>1759.1694766140904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</row>
    <row r="27" spans="1:33" ht="15.75" thickBot="1" x14ac:dyDescent="0.3">
      <c r="A27" s="704">
        <v>0</v>
      </c>
      <c r="B27" s="470" t="s">
        <v>167</v>
      </c>
      <c r="C27" s="471" t="s">
        <v>132</v>
      </c>
      <c r="D27" s="537"/>
      <c r="E27" s="552">
        <v>212581.04205525102</v>
      </c>
      <c r="F27" s="536"/>
      <c r="G27" s="537"/>
      <c r="H27" s="552">
        <v>213185.2354931547</v>
      </c>
      <c r="I27" s="536"/>
      <c r="J27" s="537"/>
      <c r="K27" s="427">
        <v>99874.121645473002</v>
      </c>
      <c r="L27" s="428">
        <v>115756.91292330461</v>
      </c>
      <c r="M27" s="429"/>
      <c r="N27" s="430">
        <v>215631.03456877763</v>
      </c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</row>
    <row r="28" spans="1:33" ht="15.75" outlineLevel="1" thickTop="1" x14ac:dyDescent="0.25">
      <c r="A28" s="702" t="s">
        <v>270</v>
      </c>
      <c r="B28" s="466" t="s">
        <v>271</v>
      </c>
      <c r="C28" s="459" t="s">
        <v>142</v>
      </c>
      <c r="D28" s="533"/>
      <c r="E28" s="550">
        <v>27937.897387668479</v>
      </c>
      <c r="F28" s="524"/>
      <c r="G28" s="533"/>
      <c r="H28" s="550">
        <v>21204.885883815503</v>
      </c>
      <c r="I28" s="524"/>
      <c r="J28" s="533"/>
      <c r="K28" s="431">
        <v>9364.0301944567545</v>
      </c>
      <c r="L28" s="415">
        <v>10846.858832099591</v>
      </c>
      <c r="M28" s="416"/>
      <c r="N28" s="417">
        <v>20210.889026556346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</row>
    <row r="29" spans="1:33" outlineLevel="1" x14ac:dyDescent="0.25">
      <c r="A29" s="703">
        <v>0</v>
      </c>
      <c r="B29" s="469" t="s">
        <v>271</v>
      </c>
      <c r="C29" s="461" t="s">
        <v>143</v>
      </c>
      <c r="D29" s="525"/>
      <c r="E29" s="548">
        <v>1550.9639524020663</v>
      </c>
      <c r="F29" s="511"/>
      <c r="G29" s="525"/>
      <c r="H29" s="548">
        <v>920.4527108373145</v>
      </c>
      <c r="I29" s="511"/>
      <c r="J29" s="525"/>
      <c r="K29" s="432">
        <v>469.41503563738593</v>
      </c>
      <c r="L29" s="426">
        <v>584.08599923679481</v>
      </c>
      <c r="M29" s="389"/>
      <c r="N29" s="403">
        <v>1053.5010348741807</v>
      </c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</row>
    <row r="30" spans="1:33" outlineLevel="1" x14ac:dyDescent="0.25">
      <c r="A30" s="703">
        <v>0</v>
      </c>
      <c r="B30" s="469" t="s">
        <v>271</v>
      </c>
      <c r="C30" s="461" t="s">
        <v>144</v>
      </c>
      <c r="D30" s="525"/>
      <c r="E30" s="548">
        <v>10372.091715142344</v>
      </c>
      <c r="F30" s="511"/>
      <c r="G30" s="525"/>
      <c r="H30" s="548">
        <v>7469.6986673411038</v>
      </c>
      <c r="I30" s="511"/>
      <c r="J30" s="525"/>
      <c r="K30" s="432">
        <v>3886.0245777764767</v>
      </c>
      <c r="L30" s="433">
        <v>4501.3908688764359</v>
      </c>
      <c r="M30" s="399"/>
      <c r="N30" s="403">
        <v>8387.4154466529126</v>
      </c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</row>
    <row r="31" spans="1:33" outlineLevel="1" x14ac:dyDescent="0.25">
      <c r="A31" s="703">
        <v>0</v>
      </c>
      <c r="B31" s="469" t="s">
        <v>271</v>
      </c>
      <c r="C31" s="461" t="s">
        <v>145</v>
      </c>
      <c r="D31" s="525"/>
      <c r="E31" s="548">
        <v>6378.4148308658841</v>
      </c>
      <c r="F31" s="511"/>
      <c r="G31" s="525"/>
      <c r="H31" s="548">
        <v>4522.6939522163175</v>
      </c>
      <c r="I31" s="511"/>
      <c r="J31" s="525"/>
      <c r="K31" s="432">
        <v>3076.5917436205468</v>
      </c>
      <c r="L31" s="433">
        <v>3757.2946353855809</v>
      </c>
      <c r="M31" s="399"/>
      <c r="N31" s="403">
        <v>6833.8863790061278</v>
      </c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</row>
    <row r="32" spans="1:33" outlineLevel="1" x14ac:dyDescent="0.25">
      <c r="A32" s="703">
        <v>0</v>
      </c>
      <c r="B32" s="469" t="s">
        <v>271</v>
      </c>
      <c r="C32" s="461" t="s">
        <v>146</v>
      </c>
      <c r="D32" s="525"/>
      <c r="E32" s="548">
        <v>9985.5478992256431</v>
      </c>
      <c r="F32" s="511"/>
      <c r="G32" s="525"/>
      <c r="H32" s="548">
        <v>4965.7733767170412</v>
      </c>
      <c r="I32" s="511"/>
      <c r="J32" s="525"/>
      <c r="K32" s="432">
        <v>2191.72688170935</v>
      </c>
      <c r="L32" s="433">
        <v>2657.4827913600002</v>
      </c>
      <c r="M32" s="399"/>
      <c r="N32" s="403">
        <v>4849.2096730693502</v>
      </c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</row>
    <row r="33" spans="1:33" outlineLevel="1" x14ac:dyDescent="0.25">
      <c r="A33" s="703">
        <v>0</v>
      </c>
      <c r="B33" s="469" t="s">
        <v>271</v>
      </c>
      <c r="C33" s="461" t="s">
        <v>147</v>
      </c>
      <c r="D33" s="525"/>
      <c r="E33" s="548">
        <v>9034.5351370626995</v>
      </c>
      <c r="F33" s="511"/>
      <c r="G33" s="525"/>
      <c r="H33" s="548">
        <v>8463.1155905457508</v>
      </c>
      <c r="I33" s="511"/>
      <c r="J33" s="525"/>
      <c r="K33" s="432">
        <v>1121.4566703279816</v>
      </c>
      <c r="L33" s="433">
        <v>7291.7125793939758</v>
      </c>
      <c r="M33" s="399"/>
      <c r="N33" s="403">
        <v>8413.1692497219574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</row>
    <row r="34" spans="1:33" outlineLevel="1" x14ac:dyDescent="0.25">
      <c r="A34" s="703">
        <v>0</v>
      </c>
      <c r="B34" s="469" t="s">
        <v>271</v>
      </c>
      <c r="C34" s="461" t="s">
        <v>149</v>
      </c>
      <c r="D34" s="525"/>
      <c r="E34" s="548">
        <v>3326.3039423656155</v>
      </c>
      <c r="F34" s="511"/>
      <c r="G34" s="525"/>
      <c r="H34" s="548">
        <v>3643.6049610714281</v>
      </c>
      <c r="I34" s="511"/>
      <c r="J34" s="525"/>
      <c r="K34" s="432">
        <v>546.18668962925994</v>
      </c>
      <c r="L34" s="433">
        <v>3551.3064934577055</v>
      </c>
      <c r="M34" s="399"/>
      <c r="N34" s="403">
        <v>4097.4931830869655</v>
      </c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</row>
    <row r="35" spans="1:33" outlineLevel="1" x14ac:dyDescent="0.25">
      <c r="A35" s="703">
        <v>0</v>
      </c>
      <c r="B35" s="469" t="s">
        <v>271</v>
      </c>
      <c r="C35" s="461" t="s">
        <v>148</v>
      </c>
      <c r="D35" s="525"/>
      <c r="E35" s="548">
        <v>23876.805494151893</v>
      </c>
      <c r="F35" s="511"/>
      <c r="G35" s="525"/>
      <c r="H35" s="548">
        <v>14505.186108086778</v>
      </c>
      <c r="I35" s="511"/>
      <c r="J35" s="525"/>
      <c r="K35" s="432">
        <v>2087.0290194498211</v>
      </c>
      <c r="L35" s="433">
        <v>13569.865120363371</v>
      </c>
      <c r="M35" s="399"/>
      <c r="N35" s="403">
        <v>15656.894139813192</v>
      </c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</row>
    <row r="36" spans="1:33" outlineLevel="1" x14ac:dyDescent="0.25">
      <c r="A36" s="703">
        <v>0</v>
      </c>
      <c r="B36" s="469" t="s">
        <v>271</v>
      </c>
      <c r="C36" s="461" t="s">
        <v>6</v>
      </c>
      <c r="D36" s="525"/>
      <c r="E36" s="548">
        <v>179.03891422766108</v>
      </c>
      <c r="F36" s="511"/>
      <c r="G36" s="525"/>
      <c r="H36" s="548">
        <v>224.26008960336208</v>
      </c>
      <c r="I36" s="511"/>
      <c r="J36" s="525"/>
      <c r="K36" s="432">
        <v>127.40794533565941</v>
      </c>
      <c r="L36" s="434">
        <v>147.58346229616501</v>
      </c>
      <c r="M36" s="399"/>
      <c r="N36" s="403">
        <v>274.99140763182442</v>
      </c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</row>
    <row r="37" spans="1:33" outlineLevel="1" x14ac:dyDescent="0.25">
      <c r="A37" s="703">
        <v>0</v>
      </c>
      <c r="B37" s="469" t="s">
        <v>271</v>
      </c>
      <c r="C37" s="461" t="s">
        <v>150</v>
      </c>
      <c r="D37" s="525"/>
      <c r="E37" s="553">
        <v>36970.466890839649</v>
      </c>
      <c r="F37" s="511"/>
      <c r="G37" s="569"/>
      <c r="H37" s="553">
        <v>37535.695650170972</v>
      </c>
      <c r="I37" s="511"/>
      <c r="J37" s="525"/>
      <c r="K37" s="432">
        <v>23627.300872243006</v>
      </c>
      <c r="L37" s="445">
        <v>35500.915803114382</v>
      </c>
      <c r="M37" s="402"/>
      <c r="N37" s="435">
        <v>59128.216675357384</v>
      </c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</row>
    <row r="38" spans="1:33" ht="15.75" thickBot="1" x14ac:dyDescent="0.3">
      <c r="A38" s="704">
        <v>0</v>
      </c>
      <c r="B38" s="472" t="s">
        <v>271</v>
      </c>
      <c r="C38" s="513" t="s">
        <v>133</v>
      </c>
      <c r="D38" s="563"/>
      <c r="E38" s="554">
        <v>129612.06616395194</v>
      </c>
      <c r="F38" s="570"/>
      <c r="G38" s="571"/>
      <c r="H38" s="554">
        <v>103455.36699040557</v>
      </c>
      <c r="I38" s="570"/>
      <c r="J38" s="571"/>
      <c r="K38" s="436">
        <v>46497.169630186239</v>
      </c>
      <c r="L38" s="436">
        <v>82408.496585583998</v>
      </c>
      <c r="M38" s="437"/>
      <c r="N38" s="438">
        <v>128905.66621577024</v>
      </c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</row>
    <row r="39" spans="1:33" ht="16.5" thickTop="1" thickBot="1" x14ac:dyDescent="0.3">
      <c r="A39" s="473" t="s">
        <v>272</v>
      </c>
      <c r="B39" s="474" t="s">
        <v>272</v>
      </c>
      <c r="C39" s="475" t="s">
        <v>151</v>
      </c>
      <c r="D39" s="572"/>
      <c r="E39" s="555">
        <v>2945.6481807954674</v>
      </c>
      <c r="F39" s="538"/>
      <c r="G39" s="564"/>
      <c r="H39" s="555">
        <v>1296.362802936515</v>
      </c>
      <c r="I39" s="538"/>
      <c r="J39" s="572"/>
      <c r="K39" s="577">
        <v>1050.3406875521314</v>
      </c>
      <c r="L39" s="439"/>
      <c r="M39" s="439"/>
      <c r="N39" s="440">
        <v>1050.3406875521314</v>
      </c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</row>
    <row r="40" spans="1:33" ht="31.5" thickTop="1" thickBot="1" x14ac:dyDescent="0.3">
      <c r="A40" s="476" t="s">
        <v>101</v>
      </c>
      <c r="B40" s="377" t="s">
        <v>166</v>
      </c>
      <c r="C40" s="516" t="s">
        <v>273</v>
      </c>
      <c r="D40" s="594"/>
      <c r="E40" s="556">
        <v>2279501.033576929</v>
      </c>
      <c r="F40" s="539"/>
      <c r="G40" s="565"/>
      <c r="H40" s="556">
        <v>2438614.0755040194</v>
      </c>
      <c r="I40" s="539"/>
      <c r="J40" s="573"/>
      <c r="K40" s="578">
        <v>3386633.6461086897</v>
      </c>
      <c r="L40" s="519">
        <v>0</v>
      </c>
      <c r="M40" s="444">
        <v>0</v>
      </c>
      <c r="N40" s="540">
        <v>3245824.2790430565</v>
      </c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</row>
    <row r="41" spans="1:33" ht="15.75" thickTop="1" x14ac:dyDescent="0.25">
      <c r="A41" s="710" t="s">
        <v>102</v>
      </c>
      <c r="B41" s="378"/>
      <c r="C41" s="477" t="s">
        <v>274</v>
      </c>
      <c r="D41" s="282"/>
      <c r="E41" s="557">
        <v>1090999.6474619105</v>
      </c>
      <c r="F41" s="524"/>
      <c r="G41" s="457"/>
      <c r="H41" s="557">
        <v>1610232.1464228996</v>
      </c>
      <c r="I41" s="524"/>
      <c r="J41" s="457"/>
      <c r="K41" s="579"/>
      <c r="L41" s="520"/>
      <c r="M41" s="441">
        <v>1422330.3170159713</v>
      </c>
      <c r="N41" s="541">
        <v>1422330.3170159713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</row>
    <row r="42" spans="1:33" ht="15.75" thickBot="1" x14ac:dyDescent="0.3">
      <c r="A42" s="711">
        <v>0</v>
      </c>
      <c r="B42" s="521"/>
      <c r="C42" s="206" t="s">
        <v>152</v>
      </c>
      <c r="D42" s="282"/>
      <c r="E42" s="553">
        <v>1020.5160127990507</v>
      </c>
      <c r="F42" s="511"/>
      <c r="G42" s="282"/>
      <c r="H42" s="553">
        <v>2327.4308541860746</v>
      </c>
      <c r="I42" s="511"/>
      <c r="J42" s="282"/>
      <c r="K42" s="580"/>
      <c r="L42" s="402"/>
      <c r="M42" s="515">
        <v>1014.4807502001715</v>
      </c>
      <c r="N42" s="522">
        <v>1014.4807502001715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</row>
    <row r="43" spans="1:33" ht="19.5" thickTop="1" thickBot="1" x14ac:dyDescent="0.4">
      <c r="A43" s="478" t="s">
        <v>154</v>
      </c>
      <c r="B43" s="479"/>
      <c r="C43" s="523"/>
      <c r="D43" s="574"/>
      <c r="E43" s="558">
        <v>4052079.2715186914</v>
      </c>
      <c r="F43" s="524"/>
      <c r="G43" s="566"/>
      <c r="H43" s="558">
        <v>4673181.3631231375</v>
      </c>
      <c r="I43" s="524"/>
      <c r="J43" s="574"/>
      <c r="K43" s="581">
        <v>3742055.4955845969</v>
      </c>
      <c r="L43" s="442">
        <v>369160.2735137695</v>
      </c>
      <c r="M43" s="442">
        <v>1423344.7977661714</v>
      </c>
      <c r="N43" s="542">
        <v>5534560.566864538</v>
      </c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</row>
    <row r="44" spans="1:33" ht="16.5" thickTop="1" thickBot="1" x14ac:dyDescent="0.3">
      <c r="A44" s="480"/>
      <c r="B44" s="481"/>
      <c r="C44" s="517" t="s">
        <v>275</v>
      </c>
      <c r="D44" s="518"/>
      <c r="E44" s="593"/>
      <c r="F44" s="511"/>
      <c r="G44" s="567"/>
      <c r="H44" s="559"/>
      <c r="I44" s="511"/>
      <c r="J44" s="575"/>
      <c r="K44" s="582">
        <v>0.67612513231643279</v>
      </c>
      <c r="L44" s="379">
        <v>6.6700918537947754E-2</v>
      </c>
      <c r="M44" s="379">
        <v>0.25717394914561942</v>
      </c>
      <c r="N44" s="543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</row>
    <row r="45" spans="1:33" ht="16.5" thickTop="1" thickBot="1" x14ac:dyDescent="0.3">
      <c r="A45" s="119"/>
      <c r="B45" s="119"/>
      <c r="C45" s="514" t="s">
        <v>276</v>
      </c>
      <c r="D45" s="595"/>
      <c r="E45" s="560">
        <v>-0.11119511058413818</v>
      </c>
      <c r="F45" s="512"/>
      <c r="G45" s="568"/>
      <c r="H45" s="560">
        <v>0.15327984720586704</v>
      </c>
      <c r="I45" s="512"/>
      <c r="J45" s="576"/>
      <c r="K45" s="583">
        <v>0.34701194031287302</v>
      </c>
      <c r="L45" s="379">
        <v>0.30639221349233137</v>
      </c>
      <c r="M45" s="443">
        <v>-0.1173381636109322</v>
      </c>
      <c r="N45" s="544">
        <v>0.18432394054694498</v>
      </c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</row>
    <row r="46" spans="1:33" ht="15.75" thickTop="1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</row>
    <row r="47" spans="1:33" ht="15.75" x14ac:dyDescent="0.25">
      <c r="A47" s="492" t="s">
        <v>162</v>
      </c>
      <c r="B47" s="119"/>
      <c r="C47" s="110"/>
      <c r="D47" s="119"/>
      <c r="E47" s="119"/>
      <c r="F47" s="119"/>
      <c r="G47" s="119"/>
      <c r="H47" s="119"/>
      <c r="I47" s="119"/>
      <c r="J47" s="119"/>
      <c r="K47" s="119"/>
      <c r="L47" s="681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</row>
    <row r="48" spans="1:33" x14ac:dyDescent="0.25">
      <c r="A48" s="493"/>
      <c r="B48" s="659" t="s">
        <v>222</v>
      </c>
      <c r="C48" s="660" t="s">
        <v>163</v>
      </c>
      <c r="D48" s="119"/>
      <c r="E48" s="119"/>
      <c r="F48" s="119"/>
      <c r="G48" s="119"/>
      <c r="H48" s="119"/>
      <c r="I48" s="119"/>
      <c r="J48" s="119"/>
      <c r="K48" s="119"/>
      <c r="L48" s="682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</row>
    <row r="49" spans="1:33" x14ac:dyDescent="0.25">
      <c r="A49" s="451" t="s">
        <v>164</v>
      </c>
      <c r="B49" s="659" t="s">
        <v>222</v>
      </c>
      <c r="C49" s="660" t="s">
        <v>165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</row>
    <row r="50" spans="1:33" x14ac:dyDescent="0.25">
      <c r="A50" s="451" t="s">
        <v>166</v>
      </c>
      <c r="B50" s="659" t="s">
        <v>222</v>
      </c>
      <c r="C50" s="660" t="s">
        <v>210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</row>
    <row r="51" spans="1:33" x14ac:dyDescent="0.25">
      <c r="A51" s="453" t="s">
        <v>102</v>
      </c>
      <c r="B51" s="659" t="s">
        <v>222</v>
      </c>
      <c r="C51" s="660" t="s">
        <v>103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</row>
    <row r="52" spans="1:33" x14ac:dyDescent="0.25">
      <c r="A52" s="453" t="s">
        <v>167</v>
      </c>
      <c r="B52" s="659" t="s">
        <v>222</v>
      </c>
      <c r="C52" s="660" t="s">
        <v>209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</row>
    <row r="53" spans="1:33" x14ac:dyDescent="0.25">
      <c r="A53" s="453" t="s">
        <v>168</v>
      </c>
      <c r="B53" s="659" t="s">
        <v>222</v>
      </c>
      <c r="C53" s="661" t="s">
        <v>169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</row>
    <row r="54" spans="1:33" ht="15.75" x14ac:dyDescent="0.25">
      <c r="A54" s="597" t="s">
        <v>122</v>
      </c>
      <c r="B54" s="659" t="s">
        <v>222</v>
      </c>
      <c r="C54" s="117" t="s">
        <v>170</v>
      </c>
      <c r="D54" s="117"/>
      <c r="E54" s="117"/>
      <c r="F54" s="119"/>
      <c r="G54" s="598"/>
      <c r="H54" s="119"/>
      <c r="I54" s="709" t="s">
        <v>62</v>
      </c>
      <c r="J54" s="709"/>
      <c r="K54" s="709"/>
      <c r="L54" s="70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</row>
    <row r="55" spans="1:33" x14ac:dyDescent="0.25">
      <c r="A55" s="597" t="s">
        <v>123</v>
      </c>
      <c r="B55" s="659" t="s">
        <v>222</v>
      </c>
      <c r="C55" s="117" t="s">
        <v>153</v>
      </c>
      <c r="D55" s="117"/>
      <c r="E55" s="117"/>
      <c r="F55" s="119"/>
      <c r="G55" s="598"/>
      <c r="H55" s="598"/>
      <c r="I55" s="598"/>
      <c r="J55" s="598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</row>
    <row r="56" spans="1:33" x14ac:dyDescent="0.25">
      <c r="A56" s="597" t="s">
        <v>124</v>
      </c>
      <c r="B56" s="659" t="s">
        <v>222</v>
      </c>
      <c r="C56" s="662" t="s">
        <v>193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</row>
    <row r="57" spans="1:33" x14ac:dyDescent="0.25">
      <c r="A57" s="597" t="s">
        <v>125</v>
      </c>
      <c r="B57" s="659" t="s">
        <v>222</v>
      </c>
      <c r="C57" s="662" t="s">
        <v>126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</row>
    <row r="58" spans="1:33" x14ac:dyDescent="0.25">
      <c r="A58" s="597" t="s">
        <v>127</v>
      </c>
      <c r="B58" s="659" t="s">
        <v>222</v>
      </c>
      <c r="C58" s="662" t="s">
        <v>128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</row>
    <row r="59" spans="1:33" ht="6" customHeight="1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</row>
    <row r="60" spans="1:33" ht="21" x14ac:dyDescent="0.25">
      <c r="A60" s="118" t="s">
        <v>208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</row>
    <row r="61" spans="1:33" ht="21" x14ac:dyDescent="0.25">
      <c r="A61" s="612" t="s">
        <v>206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</row>
    <row r="62" spans="1:33" ht="21" x14ac:dyDescent="0.25">
      <c r="A62" s="612" t="s">
        <v>266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</row>
    <row r="63" spans="1:33" ht="21" x14ac:dyDescent="0.25">
      <c r="A63" s="705" t="s">
        <v>265</v>
      </c>
      <c r="B63" s="706"/>
      <c r="C63" s="706"/>
      <c r="D63" s="706"/>
      <c r="E63" s="706"/>
      <c r="F63" s="706"/>
      <c r="G63" s="706"/>
      <c r="H63" s="706"/>
      <c r="I63" s="706"/>
      <c r="J63" s="706"/>
      <c r="K63" s="706"/>
      <c r="L63" s="706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</row>
    <row r="64" spans="1:33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</row>
    <row r="65" spans="1:33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</row>
    <row r="66" spans="1:33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</row>
    <row r="67" spans="1:33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</row>
    <row r="68" spans="1:33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</row>
    <row r="69" spans="1:33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</row>
    <row r="70" spans="1:33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</row>
    <row r="71" spans="1:33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</row>
    <row r="72" spans="1:33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</row>
    <row r="73" spans="1:33" x14ac:dyDescent="0.2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</row>
    <row r="74" spans="1:33" x14ac:dyDescent="0.2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</row>
    <row r="75" spans="1:33" x14ac:dyDescent="0.2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</row>
    <row r="76" spans="1:33" x14ac:dyDescent="0.2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</row>
    <row r="77" spans="1:33" x14ac:dyDescent="0.2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</row>
    <row r="78" spans="1:33" x14ac:dyDescent="0.2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</row>
    <row r="79" spans="1:33" x14ac:dyDescent="0.2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</row>
    <row r="80" spans="1:33" x14ac:dyDescent="0.2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</row>
  </sheetData>
  <sheetProtection algorithmName="SHA-512" hashValue="060qFJ0KmG/v+uikJUc1s6fjCNVR0OGA7v3Sp3WuirB11vSbT1L285nUi9sINFvESp7s1x429DavVwnknWi9uA==" saltValue="G73SoB84FmK1qGO5j3v3Tg==" spinCount="100000" sheet="1" objects="1" scenarios="1" autoFilter="0"/>
  <mergeCells count="10">
    <mergeCell ref="A63:L63"/>
    <mergeCell ref="A2:C2"/>
    <mergeCell ref="I54:L54"/>
    <mergeCell ref="A28:A38"/>
    <mergeCell ref="A41:A42"/>
    <mergeCell ref="M3:N3"/>
    <mergeCell ref="K4:L4"/>
    <mergeCell ref="A11:A22"/>
    <mergeCell ref="A23:A24"/>
    <mergeCell ref="A25:A27"/>
  </mergeCells>
  <conditionalFormatting sqref="N43">
    <cfRule type="expression" dxfId="2" priority="3">
      <formula>#REF!&lt;&gt;""</formula>
    </cfRule>
  </conditionalFormatting>
  <conditionalFormatting sqref="H43">
    <cfRule type="expression" dxfId="1" priority="2">
      <formula>#REF!&lt;&gt;""</formula>
    </cfRule>
  </conditionalFormatting>
  <conditionalFormatting sqref="E43">
    <cfRule type="expression" dxfId="0" priority="1">
      <formula>#REF!&lt;&gt;""</formula>
    </cfRule>
  </conditionalFormatting>
  <hyperlinks>
    <hyperlink ref="I54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T44"/>
  <sheetViews>
    <sheetView zoomScale="90" zoomScaleNormal="90" workbookViewId="0">
      <pane ySplit="4" topLeftCell="A5" activePane="bottomLeft" state="frozen"/>
      <selection pane="bottomLeft" activeCell="A2" sqref="A2"/>
    </sheetView>
  </sheetViews>
  <sheetFormatPr defaultRowHeight="11.25" x14ac:dyDescent="0.2"/>
  <cols>
    <col min="1" max="1" width="58.85546875" style="13" customWidth="1"/>
    <col min="2" max="3" width="10.85546875" style="13" customWidth="1"/>
    <col min="4" max="4" width="11" style="13" customWidth="1"/>
    <col min="5" max="5" width="12.42578125" style="13" customWidth="1"/>
    <col min="6" max="6" width="12" style="13" customWidth="1"/>
    <col min="7" max="7" width="10.28515625" style="13" customWidth="1"/>
    <col min="8" max="8" width="11.28515625" style="13" customWidth="1"/>
    <col min="9" max="9" width="21" style="13" customWidth="1"/>
    <col min="10" max="16384" width="9.140625" style="13"/>
  </cols>
  <sheetData>
    <row r="1" spans="1:20" ht="18.75" x14ac:dyDescent="0.3">
      <c r="A1" s="12" t="s">
        <v>45</v>
      </c>
      <c r="B1" s="106"/>
      <c r="C1" s="106"/>
      <c r="D1" s="106"/>
      <c r="E1" s="106"/>
      <c r="F1" s="238" t="s">
        <v>83</v>
      </c>
      <c r="G1" s="238" t="s">
        <v>84</v>
      </c>
      <c r="H1" s="25" t="s">
        <v>27</v>
      </c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21" customHeight="1" x14ac:dyDescent="0.2">
      <c r="A2" s="655" t="s">
        <v>207</v>
      </c>
      <c r="B2" s="62"/>
      <c r="C2" s="62"/>
      <c r="D2" s="62"/>
      <c r="E2" s="62"/>
      <c r="F2" s="62"/>
      <c r="G2" s="62"/>
      <c r="H2" s="69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18.75" x14ac:dyDescent="0.25">
      <c r="A3" s="61"/>
      <c r="B3" s="66">
        <v>2013</v>
      </c>
      <c r="C3" s="66">
        <v>2014</v>
      </c>
      <c r="D3" s="66">
        <v>2015</v>
      </c>
      <c r="E3" s="66">
        <v>2016</v>
      </c>
      <c r="F3" s="607"/>
      <c r="G3" s="600" t="s">
        <v>211</v>
      </c>
      <c r="H3" s="67"/>
      <c r="I3" s="151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18" customHeight="1" x14ac:dyDescent="0.3">
      <c r="A4" s="61"/>
      <c r="B4" s="68"/>
      <c r="C4" s="68"/>
      <c r="D4" s="68"/>
      <c r="E4" s="68"/>
      <c r="F4" s="239" t="s">
        <v>83</v>
      </c>
      <c r="G4" s="239" t="s">
        <v>84</v>
      </c>
      <c r="H4" s="240" t="s">
        <v>27</v>
      </c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ht="15.75" x14ac:dyDescent="0.25">
      <c r="A5" s="14" t="s">
        <v>114</v>
      </c>
      <c r="B5" s="66"/>
      <c r="C5" s="76"/>
      <c r="D5" s="107"/>
      <c r="E5" s="107"/>
      <c r="F5" s="107"/>
      <c r="G5" s="107"/>
      <c r="H5" s="204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5.75" x14ac:dyDescent="0.25">
      <c r="A6" s="19" t="s">
        <v>115</v>
      </c>
      <c r="B6" s="69"/>
      <c r="C6" s="69"/>
      <c r="D6" s="108"/>
      <c r="E6" s="108"/>
      <c r="F6" s="108"/>
      <c r="G6" s="108"/>
      <c r="H6" s="70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</row>
    <row r="7" spans="1:20" ht="18.75" x14ac:dyDescent="0.25">
      <c r="A7" s="15" t="s">
        <v>212</v>
      </c>
      <c r="B7" s="65">
        <v>2079.47378978199</v>
      </c>
      <c r="C7" s="65">
        <v>2033.6105768041077</v>
      </c>
      <c r="D7" s="65">
        <v>1972.5043666478459</v>
      </c>
      <c r="E7" s="601">
        <v>1916.0714113457259</v>
      </c>
      <c r="F7" s="245">
        <v>1876.2723147338334</v>
      </c>
      <c r="G7" s="245">
        <v>349.23255399524925</v>
      </c>
      <c r="H7" s="243">
        <v>2225.5048687290828</v>
      </c>
      <c r="I7" s="156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</row>
    <row r="8" spans="1:20" ht="15.75" x14ac:dyDescent="0.25">
      <c r="A8" s="3" t="s">
        <v>119</v>
      </c>
      <c r="B8" s="65">
        <v>16.178879560582242</v>
      </c>
      <c r="C8" s="65">
        <v>11.53864652058224</v>
      </c>
      <c r="D8" s="65">
        <v>11.538651443575931</v>
      </c>
      <c r="E8" s="601">
        <v>10.346251333333333</v>
      </c>
      <c r="F8" s="246">
        <v>4.5389576400000005</v>
      </c>
      <c r="G8" s="245">
        <v>2.9056232639999995</v>
      </c>
      <c r="H8" s="244">
        <v>7.4445809040000004</v>
      </c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</row>
    <row r="9" spans="1:20" ht="15.75" x14ac:dyDescent="0.25">
      <c r="A9" s="15" t="s">
        <v>34</v>
      </c>
      <c r="B9" s="65">
        <v>104.10601425958117</v>
      </c>
      <c r="C9" s="65">
        <v>86.826518637643332</v>
      </c>
      <c r="D9" s="65">
        <v>67.854046331183312</v>
      </c>
      <c r="E9" s="601">
        <v>66.684016608404775</v>
      </c>
      <c r="F9" s="246">
        <v>59.308613883145711</v>
      </c>
      <c r="G9" s="246">
        <v>6.1970060503461886</v>
      </c>
      <c r="H9" s="244">
        <v>65.5056199334919</v>
      </c>
      <c r="I9" s="153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6.5" thickBot="1" x14ac:dyDescent="0.3">
      <c r="A10" s="17" t="s">
        <v>37</v>
      </c>
      <c r="B10" s="65">
        <v>6.0189980600000004</v>
      </c>
      <c r="C10" s="65">
        <v>6.4643697581218662</v>
      </c>
      <c r="D10" s="65">
        <v>6.4643658900553946</v>
      </c>
      <c r="E10" s="601">
        <v>3.4254531666666668</v>
      </c>
      <c r="F10" s="246">
        <v>3.7832110066666664</v>
      </c>
      <c r="G10" s="653">
        <v>0</v>
      </c>
      <c r="H10" s="244">
        <v>3.7832110066666664</v>
      </c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20" ht="16.5" thickBot="1" x14ac:dyDescent="0.3">
      <c r="A11" s="60" t="s">
        <v>86</v>
      </c>
      <c r="B11" s="71">
        <v>2205.7776816621531</v>
      </c>
      <c r="C11" s="71">
        <v>2138.4401117204552</v>
      </c>
      <c r="D11" s="71">
        <v>2058.3614303126606</v>
      </c>
      <c r="E11" s="71">
        <v>1996.5271324541307</v>
      </c>
      <c r="F11" s="247">
        <v>1943.9030972636458</v>
      </c>
      <c r="G11" s="247">
        <v>358.33518330959544</v>
      </c>
      <c r="H11" s="248">
        <v>2302.2382805732409</v>
      </c>
      <c r="I11" s="156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20" ht="7.5" customHeight="1" thickBot="1" x14ac:dyDescent="0.3">
      <c r="A12" s="683"/>
      <c r="B12" s="684"/>
      <c r="C12" s="684"/>
      <c r="D12" s="684"/>
      <c r="E12" s="684"/>
      <c r="F12" s="684"/>
      <c r="G12" s="684"/>
      <c r="H12" s="684"/>
      <c r="I12" s="685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1:20" ht="15.75" x14ac:dyDescent="0.25">
      <c r="A13" s="21" t="s">
        <v>116</v>
      </c>
      <c r="B13" s="72"/>
      <c r="C13" s="72"/>
      <c r="D13" s="72"/>
      <c r="E13" s="72"/>
      <c r="F13" s="72"/>
      <c r="G13" s="72"/>
      <c r="H13" s="73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1:20" ht="15.75" x14ac:dyDescent="0.25">
      <c r="A14" s="17" t="s">
        <v>85</v>
      </c>
      <c r="B14" s="65">
        <v>409.25761808999999</v>
      </c>
      <c r="C14" s="65">
        <v>384.96002503000005</v>
      </c>
      <c r="D14" s="65">
        <v>351.85872418999992</v>
      </c>
      <c r="E14" s="65">
        <v>339.84942016000002</v>
      </c>
      <c r="F14" s="605">
        <v>326.68784234978557</v>
      </c>
      <c r="G14" s="601" t="s">
        <v>26</v>
      </c>
      <c r="H14" s="243">
        <v>326.68784234978557</v>
      </c>
      <c r="I14" s="157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</row>
    <row r="15" spans="1:20" ht="16.5" thickBot="1" x14ac:dyDescent="0.3">
      <c r="A15" s="17" t="s">
        <v>159</v>
      </c>
      <c r="B15" s="65">
        <v>1.1340534332357999</v>
      </c>
      <c r="C15" s="65">
        <v>2.3384944485061996</v>
      </c>
      <c r="D15" s="65">
        <v>2.0815719376623334</v>
      </c>
      <c r="E15" s="65">
        <v>1.1029950684224639</v>
      </c>
      <c r="F15" s="602">
        <v>1.1717144104736623</v>
      </c>
      <c r="G15" s="601" t="s">
        <v>26</v>
      </c>
      <c r="H15" s="244">
        <v>1.1717144104736623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1:20" ht="16.5" thickBot="1" x14ac:dyDescent="0.3">
      <c r="A16" s="60" t="s">
        <v>87</v>
      </c>
      <c r="B16" s="606">
        <v>410.3916715232358</v>
      </c>
      <c r="C16" s="606">
        <v>387.29851947850625</v>
      </c>
      <c r="D16" s="606">
        <v>353.94029612766224</v>
      </c>
      <c r="E16" s="606">
        <v>340.95241522842247</v>
      </c>
      <c r="F16" s="247">
        <v>327.85955676025924</v>
      </c>
      <c r="G16" s="603" t="s">
        <v>26</v>
      </c>
      <c r="H16" s="248">
        <v>327.85955676025924</v>
      </c>
      <c r="I16" s="157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1:20" ht="6.75" customHeight="1" thickBot="1" x14ac:dyDescent="0.3">
      <c r="A17" s="686"/>
      <c r="B17" s="687"/>
      <c r="C17" s="687"/>
      <c r="D17" s="687"/>
      <c r="E17" s="687"/>
      <c r="F17" s="687"/>
      <c r="G17" s="687"/>
      <c r="H17" s="687"/>
      <c r="I17" s="688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</row>
    <row r="18" spans="1:20" ht="16.5" thickBot="1" x14ac:dyDescent="0.3">
      <c r="A18" s="22" t="s">
        <v>88</v>
      </c>
      <c r="B18" s="74">
        <v>2616.1693531853889</v>
      </c>
      <c r="C18" s="74">
        <v>2525.7386311989612</v>
      </c>
      <c r="D18" s="74">
        <v>2412.3017264403229</v>
      </c>
      <c r="E18" s="74">
        <v>2337.4795476825529</v>
      </c>
      <c r="F18" s="74">
        <v>2271.7626540239053</v>
      </c>
      <c r="G18" s="74">
        <v>358.33518330959544</v>
      </c>
      <c r="H18" s="75">
        <v>2630.0978373335001</v>
      </c>
      <c r="I18" s="149"/>
      <c r="J18" s="154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20" ht="16.5" thickBot="1" x14ac:dyDescent="0.25">
      <c r="A19" s="9" t="s">
        <v>39</v>
      </c>
      <c r="B19" s="63">
        <v>-2.3188200004093062E-2</v>
      </c>
      <c r="C19" s="63">
        <v>-3.45660810819916E-2</v>
      </c>
      <c r="D19" s="63">
        <v>-4.4912368745292593E-2</v>
      </c>
      <c r="E19" s="63">
        <v>-3.1016923769391067E-2</v>
      </c>
      <c r="F19" s="242"/>
      <c r="G19" s="242"/>
      <c r="H19" s="250">
        <v>0.12518539036675538</v>
      </c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</row>
    <row r="20" spans="1:20" ht="15" customHeight="1" thickBot="1" x14ac:dyDescent="0.25">
      <c r="A20" s="689"/>
      <c r="B20" s="690"/>
      <c r="C20" s="690"/>
      <c r="D20" s="690"/>
      <c r="E20" s="690"/>
      <c r="F20" s="690"/>
      <c r="G20" s="690"/>
      <c r="H20" s="690"/>
      <c r="I20" s="713"/>
      <c r="J20" s="713"/>
      <c r="K20" s="713"/>
      <c r="L20" s="713"/>
      <c r="M20" s="149"/>
      <c r="N20" s="149"/>
      <c r="O20" s="149"/>
      <c r="P20" s="149"/>
      <c r="Q20" s="149"/>
      <c r="R20" s="149"/>
      <c r="S20" s="149"/>
      <c r="T20" s="149"/>
    </row>
    <row r="21" spans="1:20" ht="19.5" thickBot="1" x14ac:dyDescent="0.3">
      <c r="A21" s="64" t="s">
        <v>213</v>
      </c>
      <c r="B21" s="20" t="s">
        <v>277</v>
      </c>
      <c r="C21" s="20" t="s">
        <v>278</v>
      </c>
      <c r="D21" s="20" t="s">
        <v>279</v>
      </c>
      <c r="E21" s="20" t="s">
        <v>280</v>
      </c>
      <c r="F21" s="241"/>
      <c r="G21" s="241"/>
      <c r="H21" s="249" t="s">
        <v>89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9.75" customHeight="1" x14ac:dyDescent="0.25">
      <c r="A22" s="163"/>
      <c r="B22" s="164"/>
      <c r="C22" s="164"/>
      <c r="D22" s="164"/>
      <c r="E22" s="165"/>
      <c r="F22" s="165"/>
      <c r="G22" s="157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5" x14ac:dyDescent="0.25">
      <c r="A23" s="657" t="s">
        <v>40</v>
      </c>
      <c r="B23" s="712"/>
      <c r="C23" s="712"/>
      <c r="D23" s="712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ht="15" x14ac:dyDescent="0.25">
      <c r="A24" s="657" t="s">
        <v>32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ht="15" x14ac:dyDescent="0.25">
      <c r="A25" s="657" t="s">
        <v>158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5.25" customHeight="1" x14ac:dyDescent="0.25">
      <c r="A26" s="657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  <row r="27" spans="1:20" ht="17.25" x14ac:dyDescent="0.2">
      <c r="A27" s="118" t="s">
        <v>214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</row>
    <row r="28" spans="1:20" ht="17.25" x14ac:dyDescent="0.25">
      <c r="A28" s="658" t="s">
        <v>215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</row>
    <row r="29" spans="1:20" ht="17.25" x14ac:dyDescent="0.25">
      <c r="A29" s="658" t="s">
        <v>216</v>
      </c>
      <c r="B29" s="149"/>
      <c r="C29" s="149"/>
      <c r="D29" s="149"/>
      <c r="E29" s="149"/>
      <c r="F29" s="149"/>
      <c r="G29" s="149"/>
      <c r="H29" s="158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</row>
    <row r="30" spans="1:20" ht="17.25" x14ac:dyDescent="0.25">
      <c r="A30" s="658" t="s">
        <v>217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</row>
    <row r="31" spans="1:20" x14ac:dyDescent="0.2">
      <c r="A31" s="656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</row>
    <row r="32" spans="1:20" x14ac:dyDescent="0.2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</row>
    <row r="33" spans="1:20" ht="15.75" x14ac:dyDescent="0.25">
      <c r="A33" s="149"/>
      <c r="B33" s="149"/>
      <c r="C33" s="149"/>
      <c r="D33" s="149"/>
      <c r="E33" s="149"/>
      <c r="F33" s="149"/>
      <c r="G33" s="149"/>
      <c r="H33" s="152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</row>
    <row r="34" spans="1:20" ht="15.75" x14ac:dyDescent="0.25">
      <c r="A34" s="149"/>
      <c r="B34" s="149"/>
      <c r="C34" s="149"/>
      <c r="D34" s="149"/>
      <c r="E34" s="149"/>
      <c r="F34" s="149"/>
      <c r="G34" s="149"/>
      <c r="H34" s="152"/>
      <c r="I34" s="154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1:20" ht="15.75" x14ac:dyDescent="0.25">
      <c r="A35" s="149"/>
      <c r="B35" s="149"/>
      <c r="C35" s="149"/>
      <c r="D35" s="149"/>
      <c r="E35" s="149"/>
      <c r="F35" s="149"/>
      <c r="G35" s="149"/>
      <c r="H35" s="152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</row>
    <row r="36" spans="1:20" x14ac:dyDescent="0.2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</row>
    <row r="37" spans="1:20" x14ac:dyDescent="0.2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</row>
    <row r="38" spans="1:20" x14ac:dyDescent="0.2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</row>
    <row r="39" spans="1:20" x14ac:dyDescent="0.2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</row>
    <row r="40" spans="1:20" x14ac:dyDescent="0.2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</row>
    <row r="41" spans="1:20" x14ac:dyDescent="0.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</row>
    <row r="42" spans="1:20" x14ac:dyDescent="0.2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</row>
    <row r="43" spans="1:20" x14ac:dyDescent="0.2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</row>
    <row r="44" spans="1:20" x14ac:dyDescent="0.2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</sheetData>
  <sheetProtection algorithmName="SHA-512" hashValue="RR0K8RGFFXEO9lHXVfyQHMrdbZj3569j/Y8u4qUFYLxFcgEynGitWQeGJ9t3i1pC38KortKMHAOxY/K0GVRGXA==" saltValue="aCW5US1sw7hr6uSuCsRlcw==" spinCount="100000" sheet="1" objects="1" scenarios="1" autoFilter="0"/>
  <mergeCells count="2">
    <mergeCell ref="B23:D23"/>
    <mergeCell ref="I20:L2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121"/>
  <sheetViews>
    <sheetView zoomScale="90" zoomScaleNormal="90" workbookViewId="0">
      <pane ySplit="6" topLeftCell="A7" activePane="bottomLeft" state="frozen"/>
      <selection pane="bottomLeft" activeCell="A2" sqref="A2:B2"/>
    </sheetView>
  </sheetViews>
  <sheetFormatPr defaultRowHeight="15" x14ac:dyDescent="0.25"/>
  <cols>
    <col min="1" max="1" width="17.42578125" style="13" customWidth="1"/>
    <col min="2" max="2" width="42.5703125" style="13" customWidth="1"/>
    <col min="3" max="3" width="14.85546875" style="13" customWidth="1"/>
    <col min="4" max="4" width="13.140625" style="13" customWidth="1"/>
    <col min="5" max="5" width="12.85546875" style="13" customWidth="1"/>
    <col min="6" max="6" width="16" style="13" bestFit="1" customWidth="1"/>
    <col min="7" max="7" width="12.5703125" style="13" customWidth="1"/>
    <col min="8" max="8" width="18.140625" style="13" customWidth="1"/>
    <col min="9" max="9" width="13.5703125" style="13" customWidth="1"/>
    <col min="10" max="10" width="29.28515625" style="13" customWidth="1"/>
    <col min="11" max="11" width="10.7109375" style="13" customWidth="1"/>
    <col min="12" max="12" width="26.85546875" style="13" customWidth="1"/>
    <col min="13" max="13" width="19.85546875" style="13" customWidth="1"/>
    <col min="14" max="14" width="14.85546875" style="13" customWidth="1"/>
    <col min="15" max="15" width="11.140625" customWidth="1"/>
    <col min="16" max="16384" width="9.140625" style="13"/>
  </cols>
  <sheetData>
    <row r="1" spans="1:27" ht="21" customHeight="1" thickBot="1" x14ac:dyDescent="0.35">
      <c r="A1" s="218" t="s">
        <v>46</v>
      </c>
      <c r="B1" s="219"/>
      <c r="C1" s="219"/>
      <c r="D1" s="219"/>
      <c r="E1" s="219"/>
      <c r="F1" s="219"/>
      <c r="G1" s="219"/>
      <c r="H1" s="219"/>
      <c r="I1" s="219"/>
      <c r="J1" s="220"/>
      <c r="K1" s="217"/>
      <c r="L1" s="217"/>
      <c r="M1" s="149"/>
      <c r="N1" s="150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</row>
    <row r="2" spans="1:27" ht="21" customHeight="1" x14ac:dyDescent="0.3">
      <c r="A2" s="707" t="s">
        <v>255</v>
      </c>
      <c r="B2" s="708"/>
      <c r="C2" s="213"/>
      <c r="D2" s="213"/>
      <c r="E2" s="213"/>
      <c r="F2" s="214"/>
      <c r="G2" s="214"/>
      <c r="H2" s="207" t="s">
        <v>52</v>
      </c>
      <c r="I2" s="207"/>
      <c r="J2" s="208"/>
      <c r="K2" s="119"/>
      <c r="L2" s="119"/>
      <c r="M2" s="119"/>
      <c r="N2" s="152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1:27" ht="5.25" customHeight="1" x14ac:dyDescent="0.25">
      <c r="A3" s="230"/>
      <c r="B3" s="231"/>
      <c r="C3" s="149"/>
      <c r="D3" s="213"/>
      <c r="E3" s="213"/>
      <c r="F3" s="214"/>
      <c r="G3" s="214"/>
      <c r="H3" s="224"/>
      <c r="I3" s="224"/>
      <c r="J3" s="224"/>
      <c r="K3" s="119"/>
      <c r="L3" s="119"/>
      <c r="M3" s="119"/>
      <c r="N3" s="152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 ht="15.75" x14ac:dyDescent="0.25">
      <c r="A4" s="162" t="s">
        <v>161</v>
      </c>
      <c r="B4" s="212"/>
      <c r="C4" s="212"/>
      <c r="D4" s="212"/>
      <c r="E4" s="212"/>
      <c r="F4" s="119"/>
      <c r="G4" s="119"/>
      <c r="H4" s="227" t="s">
        <v>281</v>
      </c>
      <c r="I4" s="716" t="s">
        <v>282</v>
      </c>
      <c r="J4" s="717"/>
      <c r="K4" s="119"/>
      <c r="L4" s="119"/>
      <c r="M4" s="119"/>
      <c r="N4" s="152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</row>
    <row r="5" spans="1:27" ht="6.75" customHeight="1" x14ac:dyDescent="0.25">
      <c r="A5" s="230"/>
      <c r="B5" s="212"/>
      <c r="C5" s="212"/>
      <c r="D5" s="212"/>
      <c r="E5" s="215"/>
      <c r="F5" s="216"/>
      <c r="G5" s="215"/>
      <c r="H5" s="226">
        <v>0</v>
      </c>
      <c r="I5" s="211">
        <v>0</v>
      </c>
      <c r="J5" s="225">
        <v>0</v>
      </c>
      <c r="K5" s="119"/>
      <c r="L5" s="119"/>
      <c r="M5" s="119"/>
      <c r="N5" s="152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</row>
    <row r="6" spans="1:27" ht="37.5" customHeight="1" x14ac:dyDescent="0.3">
      <c r="A6" s="221" t="s">
        <v>44</v>
      </c>
      <c r="B6" s="221" t="s">
        <v>53</v>
      </c>
      <c r="C6" s="222" t="s">
        <v>186</v>
      </c>
      <c r="D6" s="222" t="s">
        <v>185</v>
      </c>
      <c r="E6" s="222" t="s">
        <v>59</v>
      </c>
      <c r="F6" s="223" t="s">
        <v>54</v>
      </c>
      <c r="G6" s="222" t="s">
        <v>197</v>
      </c>
      <c r="H6" s="209" t="s">
        <v>195</v>
      </c>
      <c r="I6" s="232" t="s">
        <v>196</v>
      </c>
      <c r="J6" s="210" t="s">
        <v>55</v>
      </c>
      <c r="K6" s="119"/>
      <c r="L6" s="119"/>
      <c r="M6" s="119"/>
      <c r="N6" s="152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</row>
    <row r="7" spans="1:27" ht="15.75" customHeight="1" x14ac:dyDescent="0.25">
      <c r="A7" s="307" t="s">
        <v>64</v>
      </c>
      <c r="B7" s="308" t="s">
        <v>283</v>
      </c>
      <c r="C7" s="309">
        <v>0.39385999999999999</v>
      </c>
      <c r="D7" s="309">
        <v>0.39385999999999999</v>
      </c>
      <c r="E7" s="310">
        <v>3.4320000000000003E-2</v>
      </c>
      <c r="F7" s="311">
        <v>5456362.6478022467</v>
      </c>
      <c r="G7" s="312">
        <v>187262.36607257315</v>
      </c>
      <c r="H7" s="312">
        <v>2149042.9924633931</v>
      </c>
      <c r="I7" s="313">
        <v>2149042.9924633931</v>
      </c>
      <c r="J7" s="314" t="s">
        <v>284</v>
      </c>
      <c r="K7" s="119"/>
      <c r="L7" s="119"/>
      <c r="M7" s="149"/>
      <c r="N7" s="152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</row>
    <row r="8" spans="1:27" ht="15" customHeight="1" x14ac:dyDescent="0.25">
      <c r="A8" s="315" t="s">
        <v>65</v>
      </c>
      <c r="B8" s="316" t="s">
        <v>283</v>
      </c>
      <c r="C8" s="317">
        <v>0.73475000000000001</v>
      </c>
      <c r="D8" s="317">
        <v>0.73475000000000001</v>
      </c>
      <c r="E8" s="318">
        <v>5.8409999999999997E-2</v>
      </c>
      <c r="F8" s="319">
        <v>387763.98128525564</v>
      </c>
      <c r="G8" s="320">
        <v>22649.294146871776</v>
      </c>
      <c r="H8" s="320">
        <v>284909.58524934156</v>
      </c>
      <c r="I8" s="321">
        <v>284909.58524934156</v>
      </c>
      <c r="J8" s="322" t="s">
        <v>284</v>
      </c>
      <c r="K8" s="119"/>
      <c r="L8" s="119"/>
      <c r="M8" s="149"/>
      <c r="N8" s="155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</row>
    <row r="9" spans="1:27" ht="15" customHeight="1" x14ac:dyDescent="0.25">
      <c r="A9" s="720" t="s">
        <v>66</v>
      </c>
      <c r="B9" s="323" t="s">
        <v>283</v>
      </c>
      <c r="C9" s="718">
        <v>0.20684</v>
      </c>
      <c r="D9" s="324">
        <v>0.20684</v>
      </c>
      <c r="E9" s="325">
        <v>9.3699999999999999E-3</v>
      </c>
      <c r="F9" s="326">
        <v>1710961.7818181817</v>
      </c>
      <c r="G9" s="327">
        <v>16031.711895636363</v>
      </c>
      <c r="H9" s="327">
        <v>353895.3349512727</v>
      </c>
      <c r="I9" s="328">
        <v>353895.3349512727</v>
      </c>
      <c r="J9" s="329" t="s">
        <v>284</v>
      </c>
      <c r="K9" s="119"/>
      <c r="L9" s="119"/>
      <c r="M9" s="157"/>
      <c r="N9" s="149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</row>
    <row r="10" spans="1:27" x14ac:dyDescent="0.25">
      <c r="A10" s="721"/>
      <c r="B10" s="330" t="s">
        <v>285</v>
      </c>
      <c r="C10" s="719"/>
      <c r="D10" s="331">
        <v>0</v>
      </c>
      <c r="E10" s="332">
        <v>9.3699999999999999E-3</v>
      </c>
      <c r="F10" s="333">
        <v>2777467.9996819356</v>
      </c>
      <c r="G10" s="334">
        <v>26024.875157019735</v>
      </c>
      <c r="H10" s="334">
        <v>574491.4810542115</v>
      </c>
      <c r="I10" s="335">
        <v>0</v>
      </c>
      <c r="J10" s="336" t="s">
        <v>286</v>
      </c>
      <c r="K10" s="119"/>
      <c r="L10" s="119"/>
      <c r="M10" s="149"/>
      <c r="N10" s="149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</row>
    <row r="11" spans="1:27" ht="15" customHeight="1" x14ac:dyDescent="0.25">
      <c r="A11" s="337" t="s">
        <v>67</v>
      </c>
      <c r="B11" s="337" t="s">
        <v>283</v>
      </c>
      <c r="C11" s="338">
        <v>0.16041</v>
      </c>
      <c r="D11" s="338">
        <v>0.16041</v>
      </c>
      <c r="E11" s="339">
        <v>1.3299999999999999E-2</v>
      </c>
      <c r="F11" s="340">
        <v>8703718.3706838749</v>
      </c>
      <c r="G11" s="341">
        <v>115759.45433009551</v>
      </c>
      <c r="H11" s="341">
        <v>1396163.4638414001</v>
      </c>
      <c r="I11" s="342">
        <v>1396163.4638414001</v>
      </c>
      <c r="J11" s="343" t="s">
        <v>284</v>
      </c>
      <c r="K11" s="149"/>
      <c r="L11" s="149"/>
      <c r="M11" s="149"/>
      <c r="N11" s="149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</row>
    <row r="12" spans="1:27" x14ac:dyDescent="0.25">
      <c r="A12" s="344" t="s">
        <v>68</v>
      </c>
      <c r="B12" s="344" t="s">
        <v>283</v>
      </c>
      <c r="C12" s="345">
        <v>0.68059999999999998</v>
      </c>
      <c r="D12" s="345">
        <v>0.68059999999999998</v>
      </c>
      <c r="E12" s="346">
        <v>1.8880000000000001E-2</v>
      </c>
      <c r="F12" s="347">
        <v>214197.44959429154</v>
      </c>
      <c r="G12" s="348">
        <v>4044.0478483402244</v>
      </c>
      <c r="H12" s="348">
        <v>145782.7841938748</v>
      </c>
      <c r="I12" s="349">
        <v>145782.7841938748</v>
      </c>
      <c r="J12" s="350" t="s">
        <v>284</v>
      </c>
      <c r="K12" s="149"/>
      <c r="L12" s="149"/>
      <c r="M12" s="149"/>
      <c r="N12" s="15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</row>
    <row r="13" spans="1:27" x14ac:dyDescent="0.25">
      <c r="A13" s="722" t="s">
        <v>69</v>
      </c>
      <c r="B13" s="351" t="s">
        <v>283</v>
      </c>
      <c r="C13" s="724">
        <v>4.0899999999999999E-2</v>
      </c>
      <c r="D13" s="352">
        <v>4.0899999999999999E-2</v>
      </c>
      <c r="E13" s="353">
        <v>5.0000000000000001E-3</v>
      </c>
      <c r="F13" s="354">
        <v>374974.45454545453</v>
      </c>
      <c r="G13" s="355">
        <v>1874.8722727272727</v>
      </c>
      <c r="H13" s="355">
        <v>15336.45519090909</v>
      </c>
      <c r="I13" s="356">
        <v>15336.45519090909</v>
      </c>
      <c r="J13" s="357" t="s">
        <v>284</v>
      </c>
      <c r="K13" s="149"/>
      <c r="L13" s="149"/>
      <c r="M13" s="149"/>
      <c r="N13" s="149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</row>
    <row r="14" spans="1:27" ht="15" customHeight="1" x14ac:dyDescent="0.25">
      <c r="A14" s="723"/>
      <c r="B14" s="337" t="s">
        <v>285</v>
      </c>
      <c r="C14" s="719"/>
      <c r="D14" s="725">
        <v>0</v>
      </c>
      <c r="E14" s="339">
        <v>5.0000000000000001E-3</v>
      </c>
      <c r="F14" s="340">
        <v>7249457.0980427954</v>
      </c>
      <c r="G14" s="341">
        <v>36247.285490213981</v>
      </c>
      <c r="H14" s="341">
        <v>296502.79530995036</v>
      </c>
      <c r="I14" s="342">
        <v>0</v>
      </c>
      <c r="J14" s="358" t="s">
        <v>286</v>
      </c>
      <c r="K14" s="149"/>
      <c r="L14" s="149"/>
      <c r="M14" s="149"/>
      <c r="N14" s="149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</row>
    <row r="15" spans="1:27" ht="15.75" customHeight="1" x14ac:dyDescent="0.25">
      <c r="A15" s="723"/>
      <c r="B15" s="337" t="s">
        <v>181</v>
      </c>
      <c r="C15" s="719"/>
      <c r="D15" s="726"/>
      <c r="E15" s="339">
        <v>5.0000000000000001E-3</v>
      </c>
      <c r="F15" s="340">
        <v>35638.654049321565</v>
      </c>
      <c r="G15" s="341">
        <v>178.19327024660782</v>
      </c>
      <c r="H15" s="341">
        <v>1457.6209506172518</v>
      </c>
      <c r="I15" s="342">
        <v>0</v>
      </c>
      <c r="J15" s="343" t="s">
        <v>284</v>
      </c>
      <c r="K15" s="149"/>
      <c r="L15" s="149"/>
      <c r="M15" s="149"/>
      <c r="N15" s="152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</row>
    <row r="16" spans="1:27" x14ac:dyDescent="0.25">
      <c r="A16" s="330" t="s">
        <v>70</v>
      </c>
      <c r="B16" s="330" t="s">
        <v>285</v>
      </c>
      <c r="C16" s="331">
        <v>0.47358</v>
      </c>
      <c r="D16" s="372">
        <v>0</v>
      </c>
      <c r="E16" s="332">
        <v>2.2290000000000001E-2</v>
      </c>
      <c r="F16" s="333">
        <v>43521664.272727281</v>
      </c>
      <c r="G16" s="334">
        <v>970097.8966390905</v>
      </c>
      <c r="H16" s="334">
        <v>20610989.766278177</v>
      </c>
      <c r="I16" s="335">
        <v>0</v>
      </c>
      <c r="J16" s="336" t="s">
        <v>286</v>
      </c>
      <c r="K16" s="149"/>
      <c r="L16" s="149"/>
      <c r="M16" s="149"/>
      <c r="N16" s="149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</row>
    <row r="17" spans="1:27" ht="15" customHeight="1" x14ac:dyDescent="0.25">
      <c r="A17" s="337" t="s">
        <v>287</v>
      </c>
      <c r="B17" s="337" t="s">
        <v>283</v>
      </c>
      <c r="C17" s="338">
        <v>0.68059999999999998</v>
      </c>
      <c r="D17" s="338">
        <v>0.68059999999999998</v>
      </c>
      <c r="E17" s="339">
        <v>0.10045</v>
      </c>
      <c r="F17" s="340">
        <v>2653098.980563554</v>
      </c>
      <c r="G17" s="341">
        <v>266503.79259760899</v>
      </c>
      <c r="H17" s="341">
        <v>1805699.1661715549</v>
      </c>
      <c r="I17" s="342">
        <v>1805699.1661715549</v>
      </c>
      <c r="J17" s="343" t="s">
        <v>284</v>
      </c>
      <c r="K17" s="149"/>
      <c r="L17" s="149"/>
      <c r="M17" s="149"/>
      <c r="N17" s="149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</row>
    <row r="18" spans="1:27" ht="15" customHeight="1" x14ac:dyDescent="0.25">
      <c r="A18" s="330" t="s">
        <v>71</v>
      </c>
      <c r="B18" s="344" t="s">
        <v>283</v>
      </c>
      <c r="C18" s="345">
        <v>0.28129000000000004</v>
      </c>
      <c r="D18" s="345">
        <v>0.28129000000000004</v>
      </c>
      <c r="E18" s="346">
        <v>3.3450000000000001E-2</v>
      </c>
      <c r="F18" s="333">
        <v>1466057.6361074585</v>
      </c>
      <c r="G18" s="334">
        <v>49039.627927794492</v>
      </c>
      <c r="H18" s="334">
        <v>412387.35246066714</v>
      </c>
      <c r="I18" s="335">
        <v>412387.35246066714</v>
      </c>
      <c r="J18" s="350" t="s">
        <v>284</v>
      </c>
      <c r="K18" s="149"/>
      <c r="L18" s="149"/>
      <c r="M18" s="149"/>
      <c r="N18" s="149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</row>
    <row r="19" spans="1:27" x14ac:dyDescent="0.25">
      <c r="A19" s="359" t="s">
        <v>72</v>
      </c>
      <c r="B19" s="316" t="s">
        <v>283</v>
      </c>
      <c r="C19" s="317">
        <v>0.81280999999999992</v>
      </c>
      <c r="D19" s="317">
        <v>0.81280999999999992</v>
      </c>
      <c r="E19" s="318">
        <v>0.20516999999999999</v>
      </c>
      <c r="F19" s="360">
        <v>9361505.1432298496</v>
      </c>
      <c r="G19" s="361">
        <v>1920700.0102364675</v>
      </c>
      <c r="H19" s="361">
        <v>7609124.9954686519</v>
      </c>
      <c r="I19" s="362">
        <v>7609124.9954686519</v>
      </c>
      <c r="J19" s="357" t="s">
        <v>284</v>
      </c>
      <c r="K19" s="149"/>
      <c r="L19" s="149"/>
      <c r="M19" s="149"/>
      <c r="N19" s="149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</row>
    <row r="20" spans="1:27" x14ac:dyDescent="0.25">
      <c r="A20" s="720" t="s">
        <v>73</v>
      </c>
      <c r="B20" s="363" t="s">
        <v>283</v>
      </c>
      <c r="C20" s="729">
        <v>0.42519999999999997</v>
      </c>
      <c r="D20" s="309">
        <v>0.42519999999999997</v>
      </c>
      <c r="E20" s="310">
        <v>3.5049999999999998E-2</v>
      </c>
      <c r="F20" s="326">
        <v>0</v>
      </c>
      <c r="G20" s="327">
        <v>0</v>
      </c>
      <c r="H20" s="327">
        <v>0</v>
      </c>
      <c r="I20" s="328">
        <v>0</v>
      </c>
      <c r="J20" s="350" t="s">
        <v>284</v>
      </c>
      <c r="K20" s="149"/>
      <c r="L20" s="149"/>
      <c r="M20" s="149"/>
      <c r="N20" s="149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</row>
    <row r="21" spans="1:27" ht="15" customHeight="1" x14ac:dyDescent="0.25">
      <c r="A21" s="721"/>
      <c r="B21" s="364" t="s">
        <v>285</v>
      </c>
      <c r="C21" s="730"/>
      <c r="D21" s="309">
        <v>0</v>
      </c>
      <c r="E21" s="310">
        <v>3.5049999999999998E-2</v>
      </c>
      <c r="F21" s="333">
        <v>42094025</v>
      </c>
      <c r="G21" s="334">
        <v>1475395.5762499999</v>
      </c>
      <c r="H21" s="334">
        <v>17898379.43</v>
      </c>
      <c r="I21" s="335">
        <v>0</v>
      </c>
      <c r="J21" s="336" t="s">
        <v>286</v>
      </c>
      <c r="K21" s="149"/>
      <c r="L21" s="149"/>
      <c r="M21" s="149"/>
      <c r="N21" s="149"/>
    </row>
    <row r="22" spans="1:27" ht="15" customHeight="1" x14ac:dyDescent="0.25">
      <c r="A22" s="731" t="s">
        <v>74</v>
      </c>
      <c r="B22" s="351" t="s">
        <v>283</v>
      </c>
      <c r="C22" s="724">
        <v>0.33089999999999997</v>
      </c>
      <c r="D22" s="352">
        <v>0.33089999999999997</v>
      </c>
      <c r="E22" s="353">
        <v>2.9409999999999999E-2</v>
      </c>
      <c r="F22" s="340">
        <v>10359843.475288229</v>
      </c>
      <c r="G22" s="341">
        <v>304682.99660822679</v>
      </c>
      <c r="H22" s="341">
        <v>3428072.205972875</v>
      </c>
      <c r="I22" s="342">
        <v>3428072.205972875</v>
      </c>
      <c r="J22" s="343" t="s">
        <v>284</v>
      </c>
      <c r="K22" s="149"/>
      <c r="L22" s="149"/>
      <c r="M22" s="149"/>
      <c r="N22" s="149"/>
    </row>
    <row r="23" spans="1:27" x14ac:dyDescent="0.25">
      <c r="A23" s="723"/>
      <c r="B23" s="337" t="s">
        <v>285</v>
      </c>
      <c r="C23" s="719"/>
      <c r="D23" s="338">
        <v>0</v>
      </c>
      <c r="E23" s="339">
        <v>2.9409999999999999E-2</v>
      </c>
      <c r="F23" s="340">
        <v>80917353.154776812</v>
      </c>
      <c r="G23" s="341">
        <v>2379779.356281986</v>
      </c>
      <c r="H23" s="341">
        <v>26775552.158915639</v>
      </c>
      <c r="I23" s="342">
        <v>0</v>
      </c>
      <c r="J23" s="358" t="s">
        <v>286</v>
      </c>
      <c r="K23" s="149"/>
      <c r="L23" s="149"/>
      <c r="M23" s="149"/>
      <c r="N23" s="149"/>
    </row>
    <row r="24" spans="1:27" ht="15" customHeight="1" x14ac:dyDescent="0.25">
      <c r="A24" s="344" t="s">
        <v>75</v>
      </c>
      <c r="B24" s="344" t="s">
        <v>283</v>
      </c>
      <c r="C24" s="345">
        <v>0.55647000000000002</v>
      </c>
      <c r="D24" s="345">
        <v>0.55647000000000002</v>
      </c>
      <c r="E24" s="346">
        <v>2.647E-2</v>
      </c>
      <c r="F24" s="347">
        <v>133491.47239263804</v>
      </c>
      <c r="G24" s="348">
        <v>3533.5192742331292</v>
      </c>
      <c r="H24" s="348">
        <v>74283.999642331299</v>
      </c>
      <c r="I24" s="349">
        <v>74283.999642331299</v>
      </c>
      <c r="J24" s="350" t="s">
        <v>284</v>
      </c>
      <c r="K24" s="149"/>
      <c r="L24" s="149"/>
      <c r="M24" s="149"/>
      <c r="N24" s="149"/>
    </row>
    <row r="25" spans="1:27" ht="15" customHeight="1" x14ac:dyDescent="0.25">
      <c r="A25" s="316" t="s">
        <v>76</v>
      </c>
      <c r="B25" s="316" t="s">
        <v>285</v>
      </c>
      <c r="C25" s="317">
        <v>0.30366000000000004</v>
      </c>
      <c r="D25" s="317">
        <v>0</v>
      </c>
      <c r="E25" s="318">
        <v>7.5900000000000004E-3</v>
      </c>
      <c r="F25" s="319">
        <v>699524.68562874245</v>
      </c>
      <c r="G25" s="320">
        <v>5309.3923639221557</v>
      </c>
      <c r="H25" s="320">
        <v>212417.66603802395</v>
      </c>
      <c r="I25" s="321">
        <v>0</v>
      </c>
      <c r="J25" s="365" t="s">
        <v>286</v>
      </c>
      <c r="K25" s="149"/>
      <c r="L25" s="149"/>
      <c r="M25" s="149"/>
      <c r="N25" s="149"/>
    </row>
    <row r="26" spans="1:27" ht="15" customHeight="1" x14ac:dyDescent="0.25">
      <c r="A26" s="720" t="s">
        <v>77</v>
      </c>
      <c r="B26" s="323" t="s">
        <v>283</v>
      </c>
      <c r="C26" s="729">
        <v>0.47250999999999999</v>
      </c>
      <c r="D26" s="309">
        <v>0.47250999999999999</v>
      </c>
      <c r="E26" s="310">
        <v>1.686E-2</v>
      </c>
      <c r="F26" s="326">
        <v>73460.078431372545</v>
      </c>
      <c r="G26" s="327">
        <v>1238.5369223529412</v>
      </c>
      <c r="H26" s="327">
        <v>34710.621659607845</v>
      </c>
      <c r="I26" s="328">
        <v>34710.621659607845</v>
      </c>
      <c r="J26" s="366" t="s">
        <v>284</v>
      </c>
      <c r="K26" s="149"/>
      <c r="L26" s="149"/>
      <c r="M26" s="149"/>
      <c r="N26" s="149"/>
    </row>
    <row r="27" spans="1:27" x14ac:dyDescent="0.25">
      <c r="A27" s="721"/>
      <c r="B27" s="344" t="s">
        <v>285</v>
      </c>
      <c r="C27" s="730"/>
      <c r="D27" s="309">
        <v>0</v>
      </c>
      <c r="E27" s="310">
        <v>1.686E-2</v>
      </c>
      <c r="F27" s="333">
        <v>27141084.721556887</v>
      </c>
      <c r="G27" s="334">
        <v>457598.68840544921</v>
      </c>
      <c r="H27" s="334">
        <v>12824433.941782841</v>
      </c>
      <c r="I27" s="335">
        <v>0</v>
      </c>
      <c r="J27" s="367" t="s">
        <v>286</v>
      </c>
      <c r="K27" s="149"/>
      <c r="L27" s="149"/>
      <c r="M27" s="149"/>
      <c r="N27" s="149"/>
    </row>
    <row r="28" spans="1:27" ht="15" customHeight="1" x14ac:dyDescent="0.25">
      <c r="A28" s="337" t="s">
        <v>78</v>
      </c>
      <c r="B28" s="351" t="s">
        <v>283</v>
      </c>
      <c r="C28" s="352">
        <v>0.44089999999999996</v>
      </c>
      <c r="D28" s="352">
        <v>0.44089999999999996</v>
      </c>
      <c r="E28" s="353">
        <v>2.6099999999999999E-3</v>
      </c>
      <c r="F28" s="340">
        <v>517558.93939393939</v>
      </c>
      <c r="G28" s="341">
        <v>1350.8288318181817</v>
      </c>
      <c r="H28" s="341">
        <v>228191.73637878784</v>
      </c>
      <c r="I28" s="342">
        <v>228191.73637878784</v>
      </c>
      <c r="J28" s="343" t="s">
        <v>284</v>
      </c>
      <c r="K28" s="149"/>
      <c r="L28" s="149"/>
      <c r="M28" s="149"/>
      <c r="N28" s="149"/>
    </row>
    <row r="29" spans="1:27" ht="15" customHeight="1" x14ac:dyDescent="0.25">
      <c r="A29" s="330" t="s">
        <v>79</v>
      </c>
      <c r="B29" s="330" t="s">
        <v>285</v>
      </c>
      <c r="C29" s="331">
        <v>0.25518999999999997</v>
      </c>
      <c r="D29" s="331">
        <v>0</v>
      </c>
      <c r="E29" s="332">
        <v>3.117E-2</v>
      </c>
      <c r="F29" s="333">
        <v>21202453.065703105</v>
      </c>
      <c r="G29" s="334">
        <v>660880.46205796581</v>
      </c>
      <c r="H29" s="334">
        <v>5410653.997836777</v>
      </c>
      <c r="I29" s="335">
        <v>0</v>
      </c>
      <c r="J29" s="336" t="s">
        <v>286</v>
      </c>
      <c r="K29" s="149"/>
      <c r="L29" s="149"/>
      <c r="M29" s="149"/>
      <c r="N29" s="149"/>
    </row>
    <row r="30" spans="1:27" ht="15" customHeight="1" x14ac:dyDescent="0.25">
      <c r="A30" s="731" t="s">
        <v>80</v>
      </c>
      <c r="B30" s="337" t="s">
        <v>283</v>
      </c>
      <c r="C30" s="734">
        <v>0.41204999999999997</v>
      </c>
      <c r="D30" s="338">
        <v>0.41204999999999997</v>
      </c>
      <c r="E30" s="339">
        <v>3.7270000000000005E-2</v>
      </c>
      <c r="F30" s="340">
        <v>181799189.37123415</v>
      </c>
      <c r="G30" s="341">
        <v>6775655.7878658967</v>
      </c>
      <c r="H30" s="341">
        <v>74910355.980417013</v>
      </c>
      <c r="I30" s="342">
        <v>74910355.980417013</v>
      </c>
      <c r="J30" s="343" t="s">
        <v>284</v>
      </c>
      <c r="K30" s="149"/>
      <c r="L30" s="149"/>
      <c r="M30" s="149"/>
      <c r="N30" s="149"/>
    </row>
    <row r="31" spans="1:27" ht="15" customHeight="1" x14ac:dyDescent="0.25">
      <c r="A31" s="723"/>
      <c r="B31" s="337" t="s">
        <v>285</v>
      </c>
      <c r="C31" s="719"/>
      <c r="D31" s="734">
        <v>0</v>
      </c>
      <c r="E31" s="339">
        <v>3.7270000000000005E-2</v>
      </c>
      <c r="F31" s="340">
        <v>1861026866.9758108</v>
      </c>
      <c r="G31" s="341">
        <v>69360471.332188472</v>
      </c>
      <c r="H31" s="341">
        <v>766836120.53738272</v>
      </c>
      <c r="I31" s="342">
        <v>0</v>
      </c>
      <c r="J31" s="358" t="s">
        <v>286</v>
      </c>
      <c r="K31" s="149"/>
      <c r="L31" s="149"/>
      <c r="M31" s="149"/>
      <c r="N31" s="149"/>
    </row>
    <row r="32" spans="1:27" x14ac:dyDescent="0.25">
      <c r="A32" s="723"/>
      <c r="B32" s="359" t="s">
        <v>181</v>
      </c>
      <c r="C32" s="735"/>
      <c r="D32" s="735"/>
      <c r="E32" s="368">
        <v>3.7270000000000005E-2</v>
      </c>
      <c r="F32" s="340">
        <v>182678812.38203895</v>
      </c>
      <c r="G32" s="341">
        <v>6808439.337478593</v>
      </c>
      <c r="H32" s="341">
        <v>75272804.642019138</v>
      </c>
      <c r="I32" s="342">
        <v>0</v>
      </c>
      <c r="J32" s="343" t="s">
        <v>284</v>
      </c>
      <c r="K32" s="149"/>
      <c r="L32" s="149"/>
      <c r="M32" s="149"/>
      <c r="N32" s="149"/>
    </row>
    <row r="33" spans="1:14" x14ac:dyDescent="0.25">
      <c r="A33" s="736" t="s">
        <v>81</v>
      </c>
      <c r="B33" s="323" t="s">
        <v>283</v>
      </c>
      <c r="C33" s="718">
        <v>0.48580000000000001</v>
      </c>
      <c r="D33" s="324">
        <v>0.48580000000000001</v>
      </c>
      <c r="E33" s="325">
        <v>3.3649999999999999E-2</v>
      </c>
      <c r="F33" s="333">
        <v>58775017.520015195</v>
      </c>
      <c r="G33" s="334">
        <v>1977779.3395485114</v>
      </c>
      <c r="H33" s="334">
        <v>28552903.51122338</v>
      </c>
      <c r="I33" s="335">
        <v>28552903.51122338</v>
      </c>
      <c r="J33" s="350" t="s">
        <v>284</v>
      </c>
      <c r="K33" s="149"/>
      <c r="L33" s="149"/>
      <c r="M33" s="149"/>
      <c r="N33" s="149"/>
    </row>
    <row r="34" spans="1:14" x14ac:dyDescent="0.25">
      <c r="A34" s="721"/>
      <c r="B34" s="330" t="s">
        <v>285</v>
      </c>
      <c r="C34" s="719"/>
      <c r="D34" s="331">
        <v>0</v>
      </c>
      <c r="E34" s="332">
        <v>3.3649999999999999E-2</v>
      </c>
      <c r="F34" s="333">
        <v>861161.7664670659</v>
      </c>
      <c r="G34" s="334">
        <v>28978.093441616766</v>
      </c>
      <c r="H34" s="334">
        <v>418352.38614970061</v>
      </c>
      <c r="I34" s="335">
        <v>0</v>
      </c>
      <c r="J34" s="336" t="s">
        <v>288</v>
      </c>
      <c r="K34" s="149"/>
      <c r="L34" s="149"/>
      <c r="M34" s="149"/>
      <c r="N34" s="149"/>
    </row>
    <row r="35" spans="1:14" ht="18" customHeight="1" x14ac:dyDescent="0.25">
      <c r="A35" s="732" t="s">
        <v>82</v>
      </c>
      <c r="B35" s="733">
        <v>0</v>
      </c>
      <c r="C35" s="733">
        <v>0</v>
      </c>
      <c r="D35" s="733">
        <v>0</v>
      </c>
      <c r="E35" s="733">
        <v>0</v>
      </c>
      <c r="F35" s="369">
        <v>2552192711.0788693</v>
      </c>
      <c r="G35" s="369">
        <v>93857506.675403729</v>
      </c>
      <c r="H35" s="370">
        <v>1048533016.6090028</v>
      </c>
      <c r="I35" s="371">
        <v>121400860.18528506</v>
      </c>
      <c r="J35" s="149"/>
      <c r="K35" s="149"/>
      <c r="L35" s="149"/>
      <c r="M35" s="149"/>
      <c r="N35" s="149"/>
    </row>
    <row r="36" spans="1:14" ht="8.25" customHeight="1" x14ac:dyDescent="0.2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</row>
    <row r="37" spans="1:14" ht="15.75" customHeight="1" x14ac:dyDescent="0.25">
      <c r="A37" s="727" t="s">
        <v>61</v>
      </c>
      <c r="B37" s="727"/>
      <c r="C37" s="727"/>
      <c r="D37" s="727"/>
      <c r="E37" s="727"/>
      <c r="F37" s="727"/>
      <c r="G37" s="727"/>
      <c r="H37" s="728"/>
      <c r="I37" s="235">
        <v>0.88421837151308769</v>
      </c>
      <c r="J37" s="149"/>
      <c r="K37" s="149"/>
      <c r="L37" s="149"/>
      <c r="M37" s="149"/>
      <c r="N37" s="149"/>
    </row>
    <row r="38" spans="1:14" ht="7.5" customHeight="1" x14ac:dyDescent="0.25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</row>
    <row r="39" spans="1:14" x14ac:dyDescent="0.25">
      <c r="A39" s="121"/>
      <c r="B39" s="236"/>
      <c r="C39" s="236"/>
      <c r="D39" s="236"/>
      <c r="E39" s="236"/>
      <c r="F39" s="604"/>
      <c r="G39" s="149"/>
      <c r="H39" s="149"/>
      <c r="I39" s="149"/>
      <c r="J39" s="149"/>
      <c r="K39" s="149"/>
      <c r="L39" s="149"/>
      <c r="M39" s="149"/>
      <c r="N39" s="149"/>
    </row>
    <row r="40" spans="1:14" ht="15" customHeight="1" x14ac:dyDescent="0.25">
      <c r="A40" s="670" t="s">
        <v>257</v>
      </c>
      <c r="B40" s="671"/>
      <c r="C40" s="233"/>
      <c r="D40" s="672"/>
      <c r="E40" s="714" t="s">
        <v>42</v>
      </c>
      <c r="F40" s="715" t="s">
        <v>51</v>
      </c>
      <c r="G40" s="715"/>
      <c r="H40" s="715"/>
      <c r="I40" s="715"/>
      <c r="J40" s="234"/>
      <c r="K40" s="149"/>
      <c r="L40" s="149"/>
      <c r="M40" s="149"/>
      <c r="N40" s="149"/>
    </row>
    <row r="41" spans="1:14" ht="17.25" customHeight="1" x14ac:dyDescent="0.25">
      <c r="A41" s="670" t="s">
        <v>258</v>
      </c>
      <c r="B41" s="671"/>
      <c r="C41" s="233"/>
      <c r="D41" s="672"/>
      <c r="E41" s="714"/>
      <c r="F41" s="715"/>
      <c r="G41" s="715"/>
      <c r="H41" s="715"/>
      <c r="I41" s="715"/>
      <c r="J41" s="234"/>
      <c r="K41" s="149"/>
      <c r="L41" s="149"/>
      <c r="M41" s="149"/>
      <c r="N41" s="149"/>
    </row>
    <row r="42" spans="1:14" ht="6.75" customHeight="1" x14ac:dyDescent="0.25">
      <c r="A42" s="673"/>
      <c r="B42" s="673"/>
      <c r="C42" s="229"/>
      <c r="D42" s="656"/>
      <c r="E42" s="674"/>
      <c r="F42" s="674"/>
      <c r="G42" s="675"/>
      <c r="H42" s="656"/>
      <c r="I42" s="656"/>
      <c r="J42" s="149"/>
      <c r="K42" s="149"/>
      <c r="L42" s="149"/>
      <c r="M42" s="149"/>
      <c r="N42" s="149"/>
    </row>
    <row r="43" spans="1:14" x14ac:dyDescent="0.25">
      <c r="A43" s="676" t="s">
        <v>56</v>
      </c>
      <c r="B43" s="677"/>
      <c r="C43" s="229"/>
      <c r="D43" s="656"/>
      <c r="E43" s="674"/>
      <c r="F43" s="674"/>
      <c r="G43" s="675"/>
      <c r="H43" s="656"/>
      <c r="I43" s="656"/>
      <c r="J43" s="149"/>
      <c r="K43" s="149"/>
      <c r="L43" s="149"/>
      <c r="M43" s="149"/>
      <c r="N43" s="149"/>
    </row>
    <row r="44" spans="1:14" x14ac:dyDescent="0.25">
      <c r="A44" s="678" t="s">
        <v>57</v>
      </c>
      <c r="B44" s="677"/>
      <c r="C44" s="679"/>
      <c r="D44" s="680"/>
      <c r="E44" s="674"/>
      <c r="F44" s="674"/>
      <c r="G44" s="675"/>
      <c r="H44" s="656"/>
      <c r="I44" s="656"/>
      <c r="J44" s="149"/>
      <c r="K44" s="149"/>
      <c r="L44" s="149"/>
      <c r="M44" s="149"/>
      <c r="N44" s="149"/>
    </row>
    <row r="45" spans="1:14" x14ac:dyDescent="0.25">
      <c r="A45" s="678" t="s">
        <v>58</v>
      </c>
      <c r="B45" s="673"/>
      <c r="C45" s="679"/>
      <c r="D45" s="656"/>
      <c r="E45" s="674"/>
      <c r="F45" s="674"/>
      <c r="G45" s="675"/>
      <c r="H45" s="656"/>
      <c r="I45" s="656"/>
      <c r="J45" s="149"/>
      <c r="K45" s="149"/>
      <c r="L45" s="149"/>
      <c r="M45" s="149"/>
      <c r="N45" s="149"/>
    </row>
    <row r="46" spans="1:14" x14ac:dyDescent="0.25">
      <c r="A46" s="676" t="s">
        <v>259</v>
      </c>
      <c r="B46" s="673"/>
      <c r="C46" s="669"/>
      <c r="D46" s="669"/>
      <c r="E46" s="669"/>
      <c r="F46" s="669"/>
      <c r="G46" s="650"/>
      <c r="H46" s="656"/>
      <c r="I46" s="656"/>
      <c r="J46" s="149"/>
      <c r="K46" s="149"/>
      <c r="L46" s="149"/>
      <c r="M46" s="149"/>
      <c r="N46" s="149"/>
    </row>
    <row r="47" spans="1:14" x14ac:dyDescent="0.25">
      <c r="A47" s="676" t="s">
        <v>60</v>
      </c>
      <c r="B47" s="673"/>
      <c r="C47" s="656"/>
      <c r="D47" s="656"/>
      <c r="E47" s="656"/>
      <c r="F47" s="656"/>
      <c r="G47" s="656"/>
      <c r="H47" s="656"/>
      <c r="I47" s="656"/>
      <c r="J47" s="149"/>
      <c r="K47" s="149"/>
      <c r="L47" s="149"/>
      <c r="M47" s="149"/>
      <c r="N47" s="149"/>
    </row>
    <row r="48" spans="1:14" ht="7.5" customHeight="1" x14ac:dyDescent="0.25">
      <c r="A48" s="644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</row>
    <row r="49" spans="1:14" ht="17.25" x14ac:dyDescent="0.25">
      <c r="A49" s="118" t="s">
        <v>214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</row>
    <row r="50" spans="1:14" ht="17.25" x14ac:dyDescent="0.25">
      <c r="A50" s="658" t="s">
        <v>254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</row>
    <row r="51" spans="1:14" x14ac:dyDescent="0.2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</row>
    <row r="52" spans="1:14" x14ac:dyDescent="0.2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</row>
    <row r="53" spans="1:14" x14ac:dyDescent="0.2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</row>
    <row r="54" spans="1:14" x14ac:dyDescent="0.2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</row>
    <row r="55" spans="1:14" x14ac:dyDescent="0.2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</row>
    <row r="56" spans="1:14" x14ac:dyDescent="0.2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spans="1:14" x14ac:dyDescent="0.25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</row>
    <row r="58" spans="1:14" x14ac:dyDescent="0.25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</row>
    <row r="59" spans="1:14" x14ac:dyDescent="0.25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</row>
    <row r="60" spans="1:14" x14ac:dyDescent="0.25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</row>
    <row r="61" spans="1:14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</row>
    <row r="62" spans="1:14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</row>
    <row r="63" spans="1:14" x14ac:dyDescent="0.2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</row>
    <row r="64" spans="1:14" x14ac:dyDescent="0.25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</row>
    <row r="65" spans="1:14" x14ac:dyDescent="0.25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</row>
    <row r="66" spans="1:14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</row>
    <row r="67" spans="1:14" x14ac:dyDescent="0.2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</row>
    <row r="68" spans="1:14" x14ac:dyDescent="0.25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</row>
    <row r="69" spans="1:14" x14ac:dyDescent="0.25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</row>
    <row r="70" spans="1:14" x14ac:dyDescent="0.25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</row>
    <row r="71" spans="1:14" x14ac:dyDescent="0.25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</row>
    <row r="72" spans="1:14" x14ac:dyDescent="0.25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</row>
    <row r="73" spans="1:14" x14ac:dyDescent="0.25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</row>
    <row r="74" spans="1:14" x14ac:dyDescent="0.2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</row>
    <row r="75" spans="1:14" x14ac:dyDescent="0.25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</row>
    <row r="76" spans="1:14" x14ac:dyDescent="0.2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</row>
    <row r="77" spans="1:14" x14ac:dyDescent="0.2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</row>
    <row r="78" spans="1:14" x14ac:dyDescent="0.25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</row>
    <row r="79" spans="1:14" x14ac:dyDescent="0.25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</row>
    <row r="80" spans="1:14" x14ac:dyDescent="0.25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x14ac:dyDescent="0.25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x14ac:dyDescent="0.25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x14ac:dyDescent="0.25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 x14ac:dyDescent="0.25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</row>
    <row r="85" spans="1:14" x14ac:dyDescent="0.25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</row>
    <row r="86" spans="1:14" x14ac:dyDescent="0.2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</row>
    <row r="87" spans="1:14" x14ac:dyDescent="0.2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</row>
    <row r="88" spans="1:14" x14ac:dyDescent="0.2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</row>
    <row r="89" spans="1:14" x14ac:dyDescent="0.2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</row>
    <row r="90" spans="1:14" x14ac:dyDescent="0.2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</row>
    <row r="91" spans="1:14" x14ac:dyDescent="0.2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</row>
    <row r="92" spans="1:14" x14ac:dyDescent="0.2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</row>
    <row r="93" spans="1:14" x14ac:dyDescent="0.2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</row>
    <row r="94" spans="1:14" x14ac:dyDescent="0.2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</row>
    <row r="95" spans="1:14" x14ac:dyDescent="0.2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</row>
    <row r="96" spans="1:14" x14ac:dyDescent="0.2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</row>
    <row r="97" spans="1:14" x14ac:dyDescent="0.25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</row>
    <row r="98" spans="1:14" x14ac:dyDescent="0.2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x14ac:dyDescent="0.25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</row>
    <row r="100" spans="1:14" x14ac:dyDescent="0.2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</row>
    <row r="101" spans="1:14" x14ac:dyDescent="0.2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</row>
    <row r="102" spans="1:14" x14ac:dyDescent="0.25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</row>
    <row r="103" spans="1:14" x14ac:dyDescent="0.25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</row>
    <row r="104" spans="1:14" x14ac:dyDescent="0.2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</row>
    <row r="105" spans="1:14" x14ac:dyDescent="0.2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</row>
    <row r="106" spans="1:14" x14ac:dyDescent="0.2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</row>
    <row r="107" spans="1:14" x14ac:dyDescent="0.2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</row>
    <row r="108" spans="1:14" x14ac:dyDescent="0.2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</row>
    <row r="109" spans="1:14" x14ac:dyDescent="0.2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</row>
    <row r="110" spans="1:14" x14ac:dyDescent="0.2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</row>
    <row r="111" spans="1:14" x14ac:dyDescent="0.2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</row>
    <row r="112" spans="1:14" x14ac:dyDescent="0.2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</row>
    <row r="113" spans="1:14" x14ac:dyDescent="0.2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</row>
    <row r="114" spans="1:14" x14ac:dyDescent="0.2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</row>
    <row r="115" spans="1:14" x14ac:dyDescent="0.2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</row>
    <row r="116" spans="1:14" x14ac:dyDescent="0.25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</row>
    <row r="117" spans="1:14" x14ac:dyDescent="0.25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</row>
    <row r="118" spans="1:14" x14ac:dyDescent="0.25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</row>
    <row r="119" spans="1:14" x14ac:dyDescent="0.25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</row>
    <row r="120" spans="1:14" x14ac:dyDescent="0.25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</row>
    <row r="121" spans="1:14" x14ac:dyDescent="0.2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</row>
  </sheetData>
  <sheetProtection algorithmName="SHA-512" hashValue="gRctVhc5i3ws+aethlH6f7yEg1Qnwe6vZOFX96d/1CwSBK6l3hRwR6Eteqe3U3rsSUL/bsoNK5xMhG6+q7sz0g==" saltValue="Qa2qpUG6kxhpeBFUafa21A==" spinCount="100000" sheet="1" objects="1" scenarios="1" autoFilter="0"/>
  <mergeCells count="22">
    <mergeCell ref="A35:E35"/>
    <mergeCell ref="A30:A32"/>
    <mergeCell ref="C30:C32"/>
    <mergeCell ref="D31:D32"/>
    <mergeCell ref="A33:A34"/>
    <mergeCell ref="C33:C34"/>
    <mergeCell ref="E40:E41"/>
    <mergeCell ref="F40:I41"/>
    <mergeCell ref="I4:J4"/>
    <mergeCell ref="C9:C10"/>
    <mergeCell ref="A2:B2"/>
    <mergeCell ref="A9:A10"/>
    <mergeCell ref="A13:A15"/>
    <mergeCell ref="C13:C15"/>
    <mergeCell ref="D14:D15"/>
    <mergeCell ref="A37:H37"/>
    <mergeCell ref="C26:C27"/>
    <mergeCell ref="C22:C23"/>
    <mergeCell ref="A20:A21"/>
    <mergeCell ref="C20:C21"/>
    <mergeCell ref="A22:A23"/>
    <mergeCell ref="A26:A27"/>
  </mergeCells>
  <hyperlinks>
    <hyperlink ref="H2:I2" r:id="rId1" display="          GHG Protocol CO2e  emissions accounting method"/>
    <hyperlink ref="E40" r:id="rId2" display=" GHG Protocol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43"/>
  <sheetViews>
    <sheetView zoomScale="90" zoomScaleNormal="90" workbookViewId="0">
      <selection activeCell="A2" sqref="A2:B2"/>
    </sheetView>
  </sheetViews>
  <sheetFormatPr defaultRowHeight="11.25" x14ac:dyDescent="0.2"/>
  <cols>
    <col min="1" max="1" width="53.42578125" style="13" bestFit="1" customWidth="1"/>
    <col min="2" max="2" width="13" style="13" hidden="1" customWidth="1"/>
    <col min="3" max="3" width="12.85546875" style="13" hidden="1" customWidth="1"/>
    <col min="4" max="6" width="12.85546875" style="13" bestFit="1" customWidth="1"/>
    <col min="7" max="7" width="13.28515625" style="13" customWidth="1"/>
    <col min="8" max="8" width="12.85546875" style="13" customWidth="1"/>
    <col min="9" max="9" width="10.85546875" style="13" customWidth="1"/>
    <col min="10" max="10" width="12.85546875" style="13" bestFit="1" customWidth="1"/>
    <col min="11" max="11" width="13.7109375" style="13" customWidth="1"/>
    <col min="12" max="12" width="13" style="13" customWidth="1"/>
    <col min="13" max="13" width="13.85546875" style="13" customWidth="1"/>
    <col min="14" max="16384" width="9.140625" style="13"/>
  </cols>
  <sheetData>
    <row r="1" spans="1:21" ht="19.5" thickBot="1" x14ac:dyDescent="0.35">
      <c r="A1" s="91" t="s">
        <v>47</v>
      </c>
      <c r="B1" s="12"/>
      <c r="C1" s="12"/>
      <c r="D1" s="12"/>
      <c r="E1" s="12"/>
      <c r="F1" s="106"/>
      <c r="G1" s="106"/>
      <c r="H1" s="25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228"/>
    </row>
    <row r="2" spans="1:21" ht="18.75" x14ac:dyDescent="0.2">
      <c r="A2" s="707" t="s">
        <v>207</v>
      </c>
      <c r="B2" s="708"/>
      <c r="C2" s="147"/>
      <c r="D2" s="147"/>
      <c r="E2" s="147"/>
      <c r="F2" s="147"/>
      <c r="G2" s="147"/>
      <c r="H2" s="148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228"/>
    </row>
    <row r="3" spans="1:21" ht="18.75" x14ac:dyDescent="0.25">
      <c r="A3" s="62"/>
      <c r="B3" s="66">
        <v>2011</v>
      </c>
      <c r="C3" s="66">
        <v>2012</v>
      </c>
      <c r="D3" s="66">
        <v>2013</v>
      </c>
      <c r="E3" s="66">
        <v>2014</v>
      </c>
      <c r="F3" s="66">
        <v>2015</v>
      </c>
      <c r="G3" s="66" t="s">
        <v>98</v>
      </c>
      <c r="H3" s="651"/>
      <c r="I3" s="600" t="s">
        <v>160</v>
      </c>
      <c r="J3" s="67"/>
      <c r="K3" s="161"/>
      <c r="L3" s="685"/>
      <c r="M3" s="692"/>
      <c r="N3" s="693"/>
      <c r="O3" s="694"/>
      <c r="P3" s="694"/>
      <c r="Q3" s="149"/>
      <c r="R3" s="149"/>
      <c r="S3" s="149"/>
      <c r="T3" s="149"/>
      <c r="U3" s="228"/>
    </row>
    <row r="4" spans="1:21" ht="15" customHeight="1" x14ac:dyDescent="0.3">
      <c r="A4" s="62"/>
      <c r="B4" s="59"/>
      <c r="C4" s="59"/>
      <c r="D4" s="62"/>
      <c r="E4" s="62"/>
      <c r="F4" s="62"/>
      <c r="G4" s="62"/>
      <c r="H4" s="652" t="s">
        <v>83</v>
      </c>
      <c r="I4" s="239" t="s">
        <v>84</v>
      </c>
      <c r="J4" s="240" t="s">
        <v>27</v>
      </c>
      <c r="K4" s="646"/>
      <c r="L4" s="685"/>
      <c r="M4" s="692"/>
      <c r="N4" s="694"/>
      <c r="O4" s="694"/>
      <c r="P4" s="694"/>
      <c r="Q4" s="149"/>
      <c r="R4" s="149"/>
      <c r="S4" s="149"/>
      <c r="T4" s="149"/>
      <c r="U4" s="228"/>
    </row>
    <row r="5" spans="1:21" ht="21.75" customHeight="1" x14ac:dyDescent="0.2">
      <c r="A5" s="56" t="s">
        <v>28</v>
      </c>
      <c r="B5" s="69"/>
      <c r="C5" s="69"/>
      <c r="D5" s="69"/>
      <c r="E5" s="69"/>
      <c r="F5" s="108"/>
      <c r="G5" s="108"/>
      <c r="H5" s="108"/>
      <c r="I5" s="108"/>
      <c r="J5" s="70"/>
      <c r="K5" s="646"/>
      <c r="L5" s="685"/>
      <c r="M5" s="692"/>
      <c r="N5" s="685"/>
      <c r="O5" s="685"/>
      <c r="P5" s="685"/>
      <c r="Q5" s="149"/>
      <c r="R5" s="149"/>
      <c r="S5" s="149"/>
      <c r="T5" s="149"/>
      <c r="U5" s="228"/>
    </row>
    <row r="6" spans="1:21" ht="19.5" customHeight="1" x14ac:dyDescent="0.25">
      <c r="A6" s="55" t="s">
        <v>97</v>
      </c>
      <c r="B6" s="166">
        <v>1514621</v>
      </c>
      <c r="C6" s="16">
        <v>1358827</v>
      </c>
      <c r="D6" s="16">
        <v>1307432</v>
      </c>
      <c r="E6" s="16">
        <v>1293676.7273100072</v>
      </c>
      <c r="F6" s="16">
        <v>1135681.1333440812</v>
      </c>
      <c r="G6" s="258">
        <v>1205816.3102123528</v>
      </c>
      <c r="H6" s="648">
        <v>768690.83756407362</v>
      </c>
      <c r="I6" s="648">
        <v>265449.29786605423</v>
      </c>
      <c r="J6" s="131">
        <v>1034140.1354301278</v>
      </c>
      <c r="K6" s="646"/>
      <c r="L6" s="685"/>
      <c r="M6" s="692"/>
      <c r="N6" s="685"/>
      <c r="O6" s="685"/>
      <c r="P6" s="685"/>
      <c r="Q6" s="149"/>
      <c r="R6" s="149"/>
      <c r="S6" s="149"/>
      <c r="T6" s="149"/>
      <c r="U6" s="228"/>
    </row>
    <row r="7" spans="1:21" ht="15.75" thickBot="1" x14ac:dyDescent="0.25">
      <c r="A7" s="3" t="s">
        <v>33</v>
      </c>
      <c r="B7" s="16"/>
      <c r="C7" s="16"/>
      <c r="D7" s="654">
        <v>0</v>
      </c>
      <c r="E7" s="654">
        <v>0</v>
      </c>
      <c r="F7" s="654">
        <v>0</v>
      </c>
      <c r="G7" s="654">
        <v>0</v>
      </c>
      <c r="H7" s="648">
        <v>375249.65729490545</v>
      </c>
      <c r="I7" s="649" t="s">
        <v>26</v>
      </c>
      <c r="J7" s="647">
        <v>375249.65729490545</v>
      </c>
      <c r="K7" s="149"/>
      <c r="L7" s="685"/>
      <c r="M7" s="692"/>
      <c r="N7" s="685"/>
      <c r="O7" s="685"/>
      <c r="P7" s="685"/>
      <c r="Q7" s="149"/>
      <c r="R7" s="149"/>
      <c r="S7" s="149"/>
      <c r="T7" s="149"/>
    </row>
    <row r="8" spans="1:21" ht="16.5" thickBot="1" x14ac:dyDescent="0.3">
      <c r="A8" s="22" t="s">
        <v>27</v>
      </c>
      <c r="B8" s="23">
        <v>1514621</v>
      </c>
      <c r="C8" s="23">
        <v>1358827</v>
      </c>
      <c r="D8" s="23">
        <v>1307432</v>
      </c>
      <c r="E8" s="23">
        <v>1293676.7273100072</v>
      </c>
      <c r="F8" s="23">
        <v>1135681.1333440812</v>
      </c>
      <c r="G8" s="23">
        <v>1205816.3102123528</v>
      </c>
      <c r="H8" s="23">
        <v>1143940.494858979</v>
      </c>
      <c r="I8" s="23">
        <v>265449.29786605423</v>
      </c>
      <c r="J8" s="24">
        <v>1409389.7927250334</v>
      </c>
      <c r="K8" s="149"/>
      <c r="L8" s="685"/>
      <c r="M8" s="692"/>
      <c r="N8" s="685"/>
      <c r="O8" s="685"/>
      <c r="P8" s="685"/>
      <c r="Q8" s="149"/>
      <c r="R8" s="149"/>
      <c r="S8" s="149"/>
      <c r="T8" s="149"/>
    </row>
    <row r="9" spans="1:21" ht="16.5" thickBot="1" x14ac:dyDescent="0.25">
      <c r="A9" s="9" t="s">
        <v>7</v>
      </c>
      <c r="B9" s="18"/>
      <c r="C9" s="18">
        <v>-0.1028600554198047</v>
      </c>
      <c r="D9" s="18">
        <v>-3.7823063568798679E-2</v>
      </c>
      <c r="E9" s="18">
        <v>-1.0520832203887311E-2</v>
      </c>
      <c r="F9" s="18">
        <v>-0.12212911512635186</v>
      </c>
      <c r="G9" s="18">
        <v>6.1756046489699366E-2</v>
      </c>
      <c r="H9" s="18">
        <v>-5.131446210283637E-2</v>
      </c>
      <c r="I9" s="63" t="s">
        <v>26</v>
      </c>
      <c r="J9" s="26">
        <v>0.16882628041150799</v>
      </c>
      <c r="K9" s="149"/>
      <c r="L9" s="685"/>
      <c r="M9" s="692"/>
      <c r="N9" s="685"/>
      <c r="O9" s="685"/>
      <c r="P9" s="685"/>
      <c r="Q9" s="149"/>
      <c r="R9" s="149"/>
      <c r="S9" s="149"/>
      <c r="T9" s="149"/>
    </row>
    <row r="10" spans="1:21" ht="12" customHeight="1" x14ac:dyDescent="0.2">
      <c r="A10" s="159"/>
      <c r="B10" s="160"/>
      <c r="C10" s="160"/>
      <c r="D10" s="160"/>
      <c r="E10" s="160"/>
      <c r="F10" s="160"/>
      <c r="G10" s="149"/>
      <c r="H10" s="149"/>
      <c r="I10" s="149"/>
      <c r="J10" s="149"/>
      <c r="K10" s="149"/>
      <c r="L10" s="685"/>
      <c r="M10" s="692"/>
      <c r="N10" s="685"/>
      <c r="O10" s="685"/>
      <c r="P10" s="685"/>
      <c r="Q10" s="149"/>
      <c r="R10" s="149"/>
      <c r="S10" s="149"/>
      <c r="T10" s="149"/>
    </row>
    <row r="11" spans="1:21" ht="15" x14ac:dyDescent="0.25">
      <c r="A11" s="664" t="s">
        <v>158</v>
      </c>
      <c r="B11" s="160"/>
      <c r="C11" s="160"/>
      <c r="D11" s="160"/>
      <c r="E11" s="160"/>
      <c r="F11" s="160"/>
      <c r="G11" s="149"/>
      <c r="H11" s="149"/>
      <c r="I11" s="149"/>
      <c r="J11" s="149"/>
      <c r="K11" s="149"/>
      <c r="L11" s="685"/>
      <c r="M11" s="692"/>
      <c r="N11" s="685"/>
      <c r="O11" s="685"/>
      <c r="P11" s="685"/>
      <c r="Q11" s="149"/>
      <c r="R11" s="149"/>
      <c r="S11" s="149"/>
      <c r="T11" s="149"/>
    </row>
    <row r="12" spans="1:21" ht="6" customHeight="1" x14ac:dyDescent="0.25">
      <c r="A12" s="664"/>
      <c r="B12" s="160"/>
      <c r="C12" s="160"/>
      <c r="D12" s="160"/>
      <c r="E12" s="160"/>
      <c r="F12" s="160"/>
      <c r="G12" s="149"/>
      <c r="H12" s="149"/>
      <c r="I12" s="149"/>
      <c r="J12" s="149"/>
      <c r="K12" s="149"/>
      <c r="L12" s="685"/>
      <c r="M12" s="692"/>
      <c r="N12" s="685"/>
      <c r="O12" s="685"/>
      <c r="P12" s="685"/>
      <c r="Q12" s="149"/>
      <c r="R12" s="149"/>
      <c r="S12" s="149"/>
      <c r="T12" s="149"/>
    </row>
    <row r="13" spans="1:21" ht="17.25" x14ac:dyDescent="0.25">
      <c r="A13" s="117" t="s">
        <v>223</v>
      </c>
      <c r="B13" s="149"/>
      <c r="C13" s="149"/>
      <c r="D13" s="149"/>
      <c r="E13" s="149"/>
      <c r="F13" s="119"/>
      <c r="G13" s="149"/>
      <c r="H13" s="149"/>
      <c r="I13" s="149"/>
      <c r="J13" s="149"/>
      <c r="K13" s="149"/>
      <c r="L13" s="685"/>
      <c r="M13" s="692"/>
      <c r="N13" s="685"/>
      <c r="O13" s="685"/>
      <c r="P13" s="685"/>
      <c r="Q13" s="149"/>
      <c r="R13" s="149"/>
      <c r="S13" s="149"/>
      <c r="T13" s="149"/>
    </row>
    <row r="14" spans="1:21" ht="17.25" x14ac:dyDescent="0.2">
      <c r="A14" s="665" t="s">
        <v>224</v>
      </c>
      <c r="B14" s="121"/>
      <c r="C14" s="149"/>
      <c r="D14" s="149"/>
      <c r="E14" s="149"/>
      <c r="F14" s="149"/>
      <c r="G14" s="149"/>
      <c r="H14" s="149"/>
      <c r="I14" s="149"/>
      <c r="J14" s="149"/>
      <c r="K14" s="149"/>
      <c r="L14" s="685"/>
      <c r="M14" s="685"/>
      <c r="N14" s="685"/>
      <c r="O14" s="685"/>
      <c r="P14" s="685"/>
      <c r="Q14" s="149"/>
      <c r="R14" s="149"/>
      <c r="S14" s="149"/>
      <c r="T14" s="149"/>
    </row>
    <row r="15" spans="1:21" ht="15.75" customHeight="1" x14ac:dyDescent="0.25">
      <c r="A15" s="658" t="s">
        <v>256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685"/>
      <c r="M15" s="685"/>
      <c r="N15" s="685"/>
      <c r="O15" s="685"/>
      <c r="P15" s="685"/>
      <c r="Q15" s="149"/>
      <c r="R15" s="149"/>
      <c r="S15" s="149"/>
      <c r="T15" s="149"/>
    </row>
    <row r="16" spans="1:21" ht="16.5" x14ac:dyDescent="0.2">
      <c r="A16" s="280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685"/>
      <c r="M16" s="685"/>
      <c r="N16" s="685"/>
      <c r="O16" s="685"/>
      <c r="P16" s="685"/>
      <c r="Q16" s="149"/>
      <c r="R16" s="149"/>
      <c r="S16" s="149"/>
      <c r="T16" s="149"/>
    </row>
    <row r="17" spans="1:20" x14ac:dyDescent="0.2">
      <c r="A17" s="121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685"/>
      <c r="M17" s="685"/>
      <c r="N17" s="685"/>
      <c r="O17" s="685"/>
      <c r="P17" s="685"/>
      <c r="Q17" s="149"/>
      <c r="R17" s="149"/>
      <c r="S17" s="149"/>
      <c r="T17" s="149"/>
    </row>
    <row r="18" spans="1:20" x14ac:dyDescent="0.2">
      <c r="A18" s="121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685"/>
      <c r="M18" s="685"/>
      <c r="N18" s="685"/>
      <c r="O18" s="685"/>
      <c r="P18" s="685"/>
      <c r="Q18" s="149"/>
      <c r="R18" s="149"/>
      <c r="S18" s="149"/>
      <c r="T18" s="149"/>
    </row>
    <row r="19" spans="1:20" x14ac:dyDescent="0.2">
      <c r="A19" s="121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685"/>
      <c r="M19" s="685"/>
      <c r="N19" s="685"/>
      <c r="O19" s="685"/>
      <c r="P19" s="685"/>
      <c r="Q19" s="149"/>
      <c r="R19" s="149"/>
      <c r="S19" s="149"/>
      <c r="T19" s="149"/>
    </row>
    <row r="20" spans="1:20" x14ac:dyDescent="0.2">
      <c r="A20" s="121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685"/>
      <c r="M20" s="685"/>
      <c r="N20" s="685"/>
      <c r="O20" s="685"/>
      <c r="P20" s="685"/>
      <c r="Q20" s="149"/>
      <c r="R20" s="149"/>
      <c r="S20" s="149"/>
      <c r="T20" s="149"/>
    </row>
    <row r="21" spans="1:20" x14ac:dyDescent="0.2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685"/>
      <c r="M21" s="685"/>
      <c r="N21" s="685"/>
      <c r="O21" s="685"/>
      <c r="P21" s="685"/>
      <c r="Q21" s="149"/>
      <c r="R21" s="149"/>
      <c r="S21" s="149"/>
      <c r="T21" s="149"/>
    </row>
    <row r="22" spans="1:20" x14ac:dyDescent="0.2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15" x14ac:dyDescent="0.25">
      <c r="A23" s="149"/>
      <c r="B23" s="11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  <row r="24" spans="1:20" x14ac:dyDescent="0.2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</row>
    <row r="25" spans="1:20" x14ac:dyDescent="0.2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x14ac:dyDescent="0.2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  <row r="27" spans="1:20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</row>
    <row r="28" spans="1:20" x14ac:dyDescent="0.2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</row>
    <row r="29" spans="1:20" x14ac:dyDescent="0.2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</row>
    <row r="30" spans="1:20" x14ac:dyDescent="0.2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</row>
    <row r="31" spans="1:20" x14ac:dyDescent="0.2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</row>
    <row r="32" spans="1:20" x14ac:dyDescent="0.2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</row>
    <row r="33" spans="1:20" x14ac:dyDescent="0.2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</row>
    <row r="34" spans="1:20" x14ac:dyDescent="0.2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1:20" x14ac:dyDescent="0.2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</row>
    <row r="36" spans="1:20" x14ac:dyDescent="0.2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</row>
    <row r="37" spans="1:20" x14ac:dyDescent="0.2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</row>
    <row r="38" spans="1:20" x14ac:dyDescent="0.2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</row>
    <row r="39" spans="1:20" x14ac:dyDescent="0.2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</row>
    <row r="40" spans="1:20" x14ac:dyDescent="0.2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</row>
    <row r="41" spans="1:20" x14ac:dyDescent="0.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</row>
    <row r="42" spans="1:20" x14ac:dyDescent="0.2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</row>
    <row r="43" spans="1:20" x14ac:dyDescent="0.2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</row>
  </sheetData>
  <sheetProtection algorithmName="SHA-512" hashValue="zw87n+lQCVfuH4v7vwsCRBr13b6fDwW6ejap+C/ArmZxh4FvAVH0bI4OvCmuTO/PvNlcj4sqp/dnbQBxUh1YOw==" saltValue="DynFFNjuRCBBdy0Fm3Nd4A==" spinCount="100000" sheet="1" objects="1" scenarios="1" autoFilter="0"/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59"/>
  <sheetViews>
    <sheetView zoomScale="90" zoomScaleNormal="90" workbookViewId="0">
      <pane ySplit="4" topLeftCell="A5" activePane="bottomLeft" state="frozen"/>
      <selection pane="bottomLeft" activeCell="A2" sqref="A2:B2"/>
    </sheetView>
  </sheetViews>
  <sheetFormatPr defaultRowHeight="14.25" x14ac:dyDescent="0.25"/>
  <cols>
    <col min="1" max="1" width="41.85546875" style="27" customWidth="1"/>
    <col min="2" max="3" width="10.85546875" style="27" hidden="1" customWidth="1"/>
    <col min="4" max="4" width="10.85546875" style="11" hidden="1" customWidth="1"/>
    <col min="5" max="5" width="10.28515625" style="11" customWidth="1"/>
    <col min="6" max="6" width="9.7109375" style="11" bestFit="1" customWidth="1"/>
    <col min="7" max="7" width="10.28515625" style="11" bestFit="1" customWidth="1"/>
    <col min="8" max="8" width="9.140625" style="93" customWidth="1"/>
    <col min="9" max="9" width="10" style="27" customWidth="1"/>
    <col min="10" max="16384" width="9.140625" style="27"/>
  </cols>
  <sheetData>
    <row r="1" spans="1:43" ht="18" x14ac:dyDescent="0.25">
      <c r="A1" s="128" t="s">
        <v>48</v>
      </c>
      <c r="B1" s="129"/>
      <c r="C1" s="129"/>
      <c r="D1" s="129"/>
      <c r="E1" s="129"/>
      <c r="F1" s="129"/>
      <c r="G1" s="129"/>
      <c r="H1" s="129"/>
      <c r="I1" s="13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</row>
    <row r="2" spans="1:43" ht="21" customHeight="1" x14ac:dyDescent="0.25">
      <c r="A2" s="707" t="s">
        <v>207</v>
      </c>
      <c r="B2" s="708"/>
      <c r="C2" s="29"/>
      <c r="D2" s="29"/>
      <c r="E2" s="29"/>
      <c r="F2" s="29"/>
      <c r="G2" s="29"/>
      <c r="H2" s="29"/>
      <c r="I2" s="3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</row>
    <row r="3" spans="1:43" ht="25.5" customHeight="1" x14ac:dyDescent="0.25">
      <c r="A3" s="28"/>
      <c r="B3" s="31">
        <v>2010</v>
      </c>
      <c r="C3" s="31">
        <v>2011</v>
      </c>
      <c r="D3" s="31">
        <v>2012</v>
      </c>
      <c r="E3" s="666">
        <v>2013</v>
      </c>
      <c r="F3" s="666">
        <v>2014</v>
      </c>
      <c r="G3" s="666">
        <v>2015</v>
      </c>
      <c r="H3" s="666">
        <v>2016</v>
      </c>
      <c r="I3" s="667" t="s">
        <v>253</v>
      </c>
      <c r="J3" s="115"/>
      <c r="K3" s="115"/>
      <c r="L3" s="115"/>
      <c r="M3" s="115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</row>
    <row r="4" spans="1:43" s="34" customFormat="1" ht="5.25" customHeight="1" thickBot="1" x14ac:dyDescent="0.3">
      <c r="A4" s="32"/>
      <c r="B4" s="33"/>
      <c r="C4" s="33"/>
      <c r="D4" s="173"/>
      <c r="E4" s="173"/>
      <c r="F4" s="173"/>
      <c r="G4" s="173"/>
      <c r="H4" s="173"/>
      <c r="I4" s="174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1:43" ht="15.75" x14ac:dyDescent="0.25">
      <c r="A5" s="104" t="s">
        <v>8</v>
      </c>
      <c r="B5" s="105"/>
      <c r="C5" s="105"/>
      <c r="D5" s="105"/>
      <c r="E5" s="105"/>
      <c r="F5" s="105"/>
      <c r="G5" s="105"/>
      <c r="H5" s="279"/>
      <c r="I5" s="97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1:43" x14ac:dyDescent="0.25">
      <c r="A6" s="32"/>
      <c r="B6" s="29"/>
      <c r="C6" s="29"/>
      <c r="D6" s="29"/>
      <c r="E6" s="29"/>
      <c r="F6" s="29"/>
      <c r="G6" s="29"/>
      <c r="H6" s="29"/>
      <c r="I6" s="3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</row>
    <row r="7" spans="1:43" ht="15.75" x14ac:dyDescent="0.25">
      <c r="A7" s="32" t="s">
        <v>9</v>
      </c>
      <c r="B7" s="35">
        <v>26792</v>
      </c>
      <c r="C7" s="35">
        <v>25799</v>
      </c>
      <c r="D7" s="35">
        <v>25603</v>
      </c>
      <c r="E7" s="35">
        <v>25816</v>
      </c>
      <c r="F7" s="35">
        <v>25876</v>
      </c>
      <c r="G7" s="82">
        <v>26334</v>
      </c>
      <c r="H7" s="82">
        <f>[2]RG01!$C5</f>
        <v>26261</v>
      </c>
      <c r="I7" s="306">
        <f>[3]RG01!$C$5</f>
        <v>26431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</row>
    <row r="8" spans="1:43" ht="15.75" x14ac:dyDescent="0.25">
      <c r="A8" s="32" t="s">
        <v>10</v>
      </c>
      <c r="B8" s="35">
        <v>4</v>
      </c>
      <c r="C8" s="35">
        <v>4</v>
      </c>
      <c r="D8" s="35">
        <v>6</v>
      </c>
      <c r="E8" s="36">
        <v>6</v>
      </c>
      <c r="F8" s="35">
        <v>6</v>
      </c>
      <c r="G8" s="82">
        <v>3</v>
      </c>
      <c r="H8" s="82">
        <f>[2]RG01!$C6</f>
        <v>234</v>
      </c>
      <c r="I8" s="306">
        <f>[3]RG01!$C$6</f>
        <v>259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</row>
    <row r="9" spans="1:43" ht="16.5" customHeight="1" x14ac:dyDescent="0.25">
      <c r="A9" s="32" t="s">
        <v>100</v>
      </c>
      <c r="B9" s="35"/>
      <c r="C9" s="35"/>
      <c r="D9" s="44" t="s">
        <v>93</v>
      </c>
      <c r="E9" s="44" t="s">
        <v>26</v>
      </c>
      <c r="F9" s="44" t="s">
        <v>26</v>
      </c>
      <c r="G9" s="44" t="s">
        <v>26</v>
      </c>
      <c r="H9" s="44" t="s">
        <v>26</v>
      </c>
      <c r="I9" s="306">
        <f>SUM([3]RG01!$C$11:$C$12)</f>
        <v>221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</row>
    <row r="10" spans="1:43" ht="16.5" customHeight="1" x14ac:dyDescent="0.25">
      <c r="A10" s="32" t="s">
        <v>99</v>
      </c>
      <c r="B10" s="35"/>
      <c r="C10" s="35"/>
      <c r="D10" s="44" t="s">
        <v>93</v>
      </c>
      <c r="E10" s="44" t="s">
        <v>26</v>
      </c>
      <c r="F10" s="44" t="s">
        <v>26</v>
      </c>
      <c r="G10" s="44" t="s">
        <v>26</v>
      </c>
      <c r="H10" s="44" t="s">
        <v>26</v>
      </c>
      <c r="I10" s="306">
        <f>[3]RG01!$C$13</f>
        <v>10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</row>
    <row r="11" spans="1:43" ht="16.5" thickBot="1" x14ac:dyDescent="0.3">
      <c r="A11" s="37" t="s">
        <v>11</v>
      </c>
      <c r="B11" s="38">
        <f>SUM(B7:B8)</f>
        <v>26796</v>
      </c>
      <c r="C11" s="38">
        <f>SUM(C7:C8)</f>
        <v>25803</v>
      </c>
      <c r="D11" s="38">
        <f t="shared" ref="D11:G11" si="0">SUM(D7:D8)</f>
        <v>25609</v>
      </c>
      <c r="E11" s="38">
        <f t="shared" si="0"/>
        <v>25822</v>
      </c>
      <c r="F11" s="38">
        <f t="shared" si="0"/>
        <v>25882</v>
      </c>
      <c r="G11" s="38">
        <f t="shared" si="0"/>
        <v>26337</v>
      </c>
      <c r="H11" s="283">
        <f t="shared" ref="H11" si="1">SUM(H7:H8)</f>
        <v>26495</v>
      </c>
      <c r="I11" s="39">
        <f>SUM(I7:I10)</f>
        <v>26921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</row>
    <row r="12" spans="1:43" ht="5.25" customHeight="1" thickBot="1" x14ac:dyDescent="0.3">
      <c r="A12" s="142"/>
      <c r="B12" s="143"/>
      <c r="C12" s="143"/>
      <c r="D12" s="143"/>
      <c r="E12" s="144"/>
      <c r="F12" s="144"/>
      <c r="G12" s="144"/>
      <c r="H12" s="284"/>
      <c r="I12" s="175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</row>
    <row r="13" spans="1:43" ht="15.75" x14ac:dyDescent="0.25">
      <c r="A13" s="104" t="s">
        <v>12</v>
      </c>
      <c r="B13" s="105"/>
      <c r="C13" s="105"/>
      <c r="D13" s="105"/>
      <c r="E13" s="105"/>
      <c r="F13" s="105"/>
      <c r="G13" s="105"/>
      <c r="H13" s="285"/>
      <c r="I13" s="97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</row>
    <row r="14" spans="1:43" x14ac:dyDescent="0.25">
      <c r="A14" s="32"/>
      <c r="B14" s="40"/>
      <c r="C14" s="40"/>
      <c r="D14" s="40"/>
      <c r="E14" s="29"/>
      <c r="F14" s="29"/>
      <c r="G14" s="29"/>
      <c r="H14" s="286"/>
      <c r="I14" s="3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</row>
    <row r="15" spans="1:43" ht="15.75" x14ac:dyDescent="0.25">
      <c r="A15" s="32" t="s">
        <v>13</v>
      </c>
      <c r="B15" s="36">
        <v>5.3629999999999997E-3</v>
      </c>
      <c r="C15" s="47">
        <f>'[4]CO2 from Fuel Used'!$C$18/1000000</f>
        <v>5.8228552472727266E-3</v>
      </c>
      <c r="D15" s="47">
        <f>'[5]CO2 from Fuel Used'!$C$18/1000000</f>
        <v>9.0737081265818177E-3</v>
      </c>
      <c r="E15" s="47">
        <f>'[6]CO2 from Fuel Used'!$C$18/1000000</f>
        <v>9.0865358262545454E-3</v>
      </c>
      <c r="F15" s="47">
        <f>'[7]CO2 from Fuel Used'!$C$18/1000000</f>
        <v>8.8200398960399991E-3</v>
      </c>
      <c r="G15" s="47">
        <f>'[8]CO2 from Fuel Used'!$C$18/1000000</f>
        <v>1.00606905578E-2</v>
      </c>
      <c r="H15" s="287">
        <f>'[9]CO2 from Fuel Used'!$C$18/1000000</f>
        <v>0.39097544032800002</v>
      </c>
      <c r="I15" s="303">
        <f>'[10]CO2 from Fuel Used'!$C$18/10^6</f>
        <v>0.44394113083636366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</row>
    <row r="16" spans="1:43" ht="15.75" x14ac:dyDescent="0.25">
      <c r="A16" s="32" t="s">
        <v>9</v>
      </c>
      <c r="B16" s="36">
        <v>38.302095000000001</v>
      </c>
      <c r="C16" s="36">
        <f>'[4]CO2 from Fuel Used'!$C$19/1000000</f>
        <v>38.81321212657091</v>
      </c>
      <c r="D16" s="36">
        <f>'[5]CO2 from Fuel Used'!$C$19/1000000</f>
        <v>39.44183119005524</v>
      </c>
      <c r="E16" s="36">
        <f>'[6]CO2 from Fuel Used'!$C$19/1000000</f>
        <v>39.497590969628284</v>
      </c>
      <c r="F16" s="36">
        <f>'[7]CO2 from Fuel Used'!$C$19/1000000</f>
        <v>38.33917950810396</v>
      </c>
      <c r="G16" s="36">
        <f>'[8]CO2 from Fuel Used'!$C$19/1000000</f>
        <v>43.732072169442198</v>
      </c>
      <c r="H16" s="288">
        <f>'[9]CO2 from Fuel Used'!$C$19/1000000</f>
        <v>44.038051869672003</v>
      </c>
      <c r="I16" s="304">
        <f>'[10]CO2 from Fuel Used'!$C$19/10^6</f>
        <v>43.950171952799998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</row>
    <row r="17" spans="1:43" ht="16.5" thickBot="1" x14ac:dyDescent="0.3">
      <c r="A17" s="42" t="s">
        <v>14</v>
      </c>
      <c r="B17" s="43">
        <v>38.307458000000004</v>
      </c>
      <c r="C17" s="43">
        <f>SUM(C15:C16)</f>
        <v>38.819034981818184</v>
      </c>
      <c r="D17" s="43">
        <f t="shared" ref="D17:G17" si="2">SUM(D15:D16)</f>
        <v>39.450904898181818</v>
      </c>
      <c r="E17" s="43">
        <f t="shared" si="2"/>
        <v>39.50667750545454</v>
      </c>
      <c r="F17" s="43">
        <f t="shared" si="2"/>
        <v>38.347999547999997</v>
      </c>
      <c r="G17" s="43">
        <f t="shared" si="2"/>
        <v>43.742132859999998</v>
      </c>
      <c r="H17" s="289">
        <f t="shared" ref="H17:I17" si="3">SUM(H15:H16)</f>
        <v>44.429027310000002</v>
      </c>
      <c r="I17" s="98">
        <f t="shared" si="3"/>
        <v>44.394113083636363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</row>
    <row r="18" spans="1:43" ht="6" customHeight="1" thickBot="1" x14ac:dyDescent="0.3">
      <c r="A18" s="142"/>
      <c r="B18" s="143"/>
      <c r="C18" s="143"/>
      <c r="D18" s="143"/>
      <c r="E18" s="144"/>
      <c r="F18" s="144"/>
      <c r="G18" s="144"/>
      <c r="H18" s="284"/>
      <c r="I18" s="175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15.75" x14ac:dyDescent="0.25">
      <c r="A19" s="104" t="s">
        <v>15</v>
      </c>
      <c r="B19" s="105"/>
      <c r="C19" s="105"/>
      <c r="D19" s="105"/>
      <c r="E19" s="105"/>
      <c r="F19" s="105"/>
      <c r="G19" s="105"/>
      <c r="H19" s="285"/>
      <c r="I19" s="97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</row>
    <row r="20" spans="1:43" x14ac:dyDescent="0.25">
      <c r="A20" s="32"/>
      <c r="B20" s="40"/>
      <c r="C20" s="40"/>
      <c r="D20" s="40"/>
      <c r="E20" s="29"/>
      <c r="F20" s="29"/>
      <c r="G20" s="29"/>
      <c r="H20" s="286"/>
      <c r="I20" s="3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</row>
    <row r="21" spans="1:43" ht="15.75" x14ac:dyDescent="0.25">
      <c r="A21" s="32" t="s">
        <v>9</v>
      </c>
      <c r="B21" s="35">
        <v>5641</v>
      </c>
      <c r="C21" s="35">
        <v>5156</v>
      </c>
      <c r="D21" s="35">
        <v>4724</v>
      </c>
      <c r="E21" s="36">
        <v>4481</v>
      </c>
      <c r="F21" s="36">
        <v>4467</v>
      </c>
      <c r="G21" s="99">
        <v>4249</v>
      </c>
      <c r="H21" s="99">
        <f>SUM([11]Pivot!$B$4:$B$5)</f>
        <v>3861</v>
      </c>
      <c r="I21" s="305">
        <f>SUM('[12]Car Fleet Count Jan 17'!$B$5,'[12]Car Fleet Count Jan 17'!$B$7)</f>
        <v>3687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</row>
    <row r="22" spans="1:43" ht="15.75" x14ac:dyDescent="0.25">
      <c r="A22" s="32" t="s">
        <v>10</v>
      </c>
      <c r="B22" s="35">
        <v>1335</v>
      </c>
      <c r="C22" s="35">
        <v>1085</v>
      </c>
      <c r="D22" s="35">
        <v>810</v>
      </c>
      <c r="E22" s="36">
        <v>651</v>
      </c>
      <c r="F22" s="36">
        <v>544</v>
      </c>
      <c r="G22" s="99">
        <v>504</v>
      </c>
      <c r="H22" s="99">
        <f>SUM([11]Pivot!$B$7:$B$8)</f>
        <v>442</v>
      </c>
      <c r="I22" s="305">
        <f>SUM('[12]Car Fleet Count Jan 17'!$B$9:$B$10)</f>
        <v>467</v>
      </c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</row>
    <row r="23" spans="1:43" ht="15.75" x14ac:dyDescent="0.25">
      <c r="A23" s="32" t="s">
        <v>16</v>
      </c>
      <c r="B23" s="35">
        <v>109</v>
      </c>
      <c r="C23" s="35">
        <v>155</v>
      </c>
      <c r="D23" s="35">
        <v>219</v>
      </c>
      <c r="E23" s="36">
        <v>226</v>
      </c>
      <c r="F23" s="36">
        <v>230</v>
      </c>
      <c r="G23" s="99">
        <v>218</v>
      </c>
      <c r="H23" s="99">
        <f>[11]Pivot!$B$9</f>
        <v>203</v>
      </c>
      <c r="I23" s="305">
        <f>SUM('[12]Car Fleet Count Jan 17'!$B$11,'[12]Car Fleet Count Jan 17'!$B$8)</f>
        <v>228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</row>
    <row r="24" spans="1:43" ht="15.75" x14ac:dyDescent="0.25">
      <c r="A24" s="32" t="s">
        <v>17</v>
      </c>
      <c r="B24" s="44" t="s">
        <v>26</v>
      </c>
      <c r="C24" s="44" t="s">
        <v>26</v>
      </c>
      <c r="D24" s="35">
        <v>1</v>
      </c>
      <c r="E24" s="36">
        <v>1</v>
      </c>
      <c r="F24" s="36">
        <v>2</v>
      </c>
      <c r="G24" s="99">
        <v>4</v>
      </c>
      <c r="H24" s="99">
        <f>[11]Pivot!$B$6</f>
        <v>5</v>
      </c>
      <c r="I24" s="305">
        <f>'[12]Car Fleet Count Jan 17'!$B$6</f>
        <v>9</v>
      </c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</row>
    <row r="25" spans="1:43" ht="16.5" thickBot="1" x14ac:dyDescent="0.3">
      <c r="A25" s="37" t="s">
        <v>18</v>
      </c>
      <c r="B25" s="38">
        <f t="shared" ref="B25:I25" si="4">SUM(B21:B24)</f>
        <v>7085</v>
      </c>
      <c r="C25" s="38">
        <f t="shared" si="4"/>
        <v>6396</v>
      </c>
      <c r="D25" s="38">
        <f t="shared" si="4"/>
        <v>5754</v>
      </c>
      <c r="E25" s="38">
        <f t="shared" si="4"/>
        <v>5359</v>
      </c>
      <c r="F25" s="38">
        <f t="shared" si="4"/>
        <v>5243</v>
      </c>
      <c r="G25" s="38">
        <f t="shared" si="4"/>
        <v>4975</v>
      </c>
      <c r="H25" s="283">
        <f t="shared" si="4"/>
        <v>4511</v>
      </c>
      <c r="I25" s="39">
        <f t="shared" si="4"/>
        <v>4391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</row>
    <row r="26" spans="1:43" ht="4.5" customHeight="1" thickBot="1" x14ac:dyDescent="0.3">
      <c r="A26" s="142"/>
      <c r="B26" s="143"/>
      <c r="C26" s="143"/>
      <c r="D26" s="143"/>
      <c r="E26" s="144"/>
      <c r="F26" s="144"/>
      <c r="G26" s="144"/>
      <c r="H26" s="284"/>
      <c r="I26" s="175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</row>
    <row r="27" spans="1:43" ht="15.75" x14ac:dyDescent="0.25">
      <c r="A27" s="104" t="s">
        <v>19</v>
      </c>
      <c r="B27" s="105"/>
      <c r="C27" s="105"/>
      <c r="D27" s="105"/>
      <c r="E27" s="105"/>
      <c r="F27" s="105"/>
      <c r="G27" s="105"/>
      <c r="H27" s="285"/>
      <c r="I27" s="97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</row>
    <row r="28" spans="1:43" x14ac:dyDescent="0.25">
      <c r="A28" s="32"/>
      <c r="B28" s="40"/>
      <c r="C28" s="40"/>
      <c r="D28" s="40"/>
      <c r="E28" s="29"/>
      <c r="F28" s="29"/>
      <c r="G28" s="29"/>
      <c r="H28" s="286"/>
      <c r="I28" s="3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</row>
    <row r="29" spans="1:43" ht="15" x14ac:dyDescent="0.25">
      <c r="A29" s="32" t="s">
        <v>20</v>
      </c>
      <c r="B29" s="35">
        <v>156</v>
      </c>
      <c r="C29" s="35">
        <f>[13]Annual_Analysis!$P$52</f>
        <v>140.20427362765219</v>
      </c>
      <c r="D29" s="35">
        <f>[13]Annual_Analysis!$S$52</f>
        <v>140.24046224985946</v>
      </c>
      <c r="E29" s="36">
        <f>[13]Annual_Analysis!$V$52</f>
        <v>129.74335438648316</v>
      </c>
      <c r="F29" s="36">
        <f>[13]Annual_Analysis!$Y$52</f>
        <v>135.7963253754624</v>
      </c>
      <c r="G29" s="36">
        <f>[13]Annual_Analysis!$AB$52</f>
        <v>108.26441571985922</v>
      </c>
      <c r="H29" s="288">
        <f>[14]Summary!$B$5</f>
        <v>71.103605634044371</v>
      </c>
      <c r="I29" s="126">
        <f>[15]Summary!$B$5</f>
        <v>81.481926797568008</v>
      </c>
      <c r="J29" s="203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</row>
    <row r="30" spans="1:43" ht="15" x14ac:dyDescent="0.25">
      <c r="A30" s="32" t="s">
        <v>21</v>
      </c>
      <c r="B30" s="35">
        <v>383</v>
      </c>
      <c r="C30" s="35">
        <v>410</v>
      </c>
      <c r="D30" s="35">
        <v>419</v>
      </c>
      <c r="E30" s="36">
        <v>431</v>
      </c>
      <c r="F30" s="36">
        <v>441</v>
      </c>
      <c r="G30" s="99">
        <f>289.6*1.609344</f>
        <v>466.06602240000007</v>
      </c>
      <c r="H30" s="99">
        <f>'[16]Comm Fleet Count'!$B$6/1000000</f>
        <v>457.77301630060003</v>
      </c>
      <c r="I30" s="127">
        <f>'[17]Comm Fleet Count'!$B$6/10^6</f>
        <v>457.98156065970005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</row>
    <row r="31" spans="1:43" ht="16.5" thickBot="1" x14ac:dyDescent="0.3">
      <c r="A31" s="37" t="s">
        <v>22</v>
      </c>
      <c r="B31" s="38">
        <f>SUM(B29:B30)</f>
        <v>539</v>
      </c>
      <c r="C31" s="38">
        <f>SUM(C29:C30)</f>
        <v>550.20427362765213</v>
      </c>
      <c r="D31" s="38">
        <f t="shared" ref="D31:G31" si="5">SUM(D29:D30)</f>
        <v>559.24046224985943</v>
      </c>
      <c r="E31" s="38">
        <f t="shared" si="5"/>
        <v>560.74335438648313</v>
      </c>
      <c r="F31" s="38">
        <f t="shared" si="5"/>
        <v>576.7963253754624</v>
      </c>
      <c r="G31" s="38">
        <f t="shared" si="5"/>
        <v>574.33043811985931</v>
      </c>
      <c r="H31" s="283">
        <f t="shared" ref="H31:I31" si="6">SUM(H29:H30)</f>
        <v>528.87662193464439</v>
      </c>
      <c r="I31" s="39">
        <f t="shared" si="6"/>
        <v>539.463487457268</v>
      </c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</row>
    <row r="32" spans="1:43" ht="4.5" customHeight="1" thickBot="1" x14ac:dyDescent="0.3">
      <c r="A32" s="142"/>
      <c r="B32" s="143"/>
      <c r="C32" s="737"/>
      <c r="D32" s="737"/>
      <c r="E32" s="144"/>
      <c r="F32" s="144"/>
      <c r="G32" s="144"/>
      <c r="H32" s="284"/>
      <c r="I32" s="175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</row>
    <row r="33" spans="1:43" ht="18.75" x14ac:dyDescent="0.25">
      <c r="A33" s="94" t="s">
        <v>261</v>
      </c>
      <c r="B33" s="95"/>
      <c r="C33" s="95"/>
      <c r="D33" s="95"/>
      <c r="E33" s="95"/>
      <c r="F33" s="95"/>
      <c r="G33" s="95"/>
      <c r="H33" s="290"/>
      <c r="I33" s="96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</row>
    <row r="34" spans="1:43" ht="15" x14ac:dyDescent="0.25">
      <c r="A34" s="32" t="s">
        <v>23</v>
      </c>
      <c r="B34" s="45">
        <v>35.172626721408001</v>
      </c>
      <c r="C34" s="46">
        <f>SUM([18]Distance!$I$75,[19]Distance!$I$71)</f>
        <v>35.751768471936003</v>
      </c>
      <c r="D34" s="46">
        <f>SUM([18]Distance!$I$88,[19]Distance!$I$84)</f>
        <v>35.107200450432003</v>
      </c>
      <c r="E34" s="46">
        <f>SUM([18]Distance!$I$101,[19]Distance!$I$97)</f>
        <v>33.584954147712004</v>
      </c>
      <c r="F34" s="291">
        <f>[20]Distance!$M$15</f>
        <v>30.789192094847998</v>
      </c>
      <c r="G34" s="291">
        <f>[21]Distance!$M$15</f>
        <v>26.234729262719998</v>
      </c>
      <c r="H34" s="291">
        <f>[21]Distance!$M$28</f>
        <v>24.618228509952001</v>
      </c>
      <c r="I34" s="145">
        <f>[21]Distance!$M$41</f>
        <v>26.166119709311999</v>
      </c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1:43" ht="15" x14ac:dyDescent="0.25">
      <c r="A35" s="32" t="s">
        <v>24</v>
      </c>
      <c r="B35" s="45">
        <v>19.112543594496</v>
      </c>
      <c r="C35" s="46">
        <f>SUM([18]Distance!$K$75,[19]Distance!$K$71)</f>
        <v>22.715332117632002</v>
      </c>
      <c r="D35" s="46">
        <f>SUM([18]Distance!$K$88,[19]Distance!$K$84)</f>
        <v>24.294986939520001</v>
      </c>
      <c r="E35" s="46">
        <f>SUM([18]Distance!$K$101,[19]Distance!$K$97)</f>
        <v>20.993208508800002</v>
      </c>
      <c r="F35" s="291">
        <f>[20]Distance!$O$15</f>
        <v>21.148465143168004</v>
      </c>
      <c r="G35" s="291">
        <f>[21]Distance!$O$15</f>
        <v>15.544673008128003</v>
      </c>
      <c r="H35" s="291">
        <f>[21]Distance!$O$28</f>
        <v>18.606649526784004</v>
      </c>
      <c r="I35" s="145">
        <f>[21]Distance!$O$41</f>
        <v>21.083510409984001</v>
      </c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</row>
    <row r="36" spans="1:43" ht="15" x14ac:dyDescent="0.25">
      <c r="A36" s="32" t="s">
        <v>25</v>
      </c>
      <c r="B36" s="45">
        <v>85.196234813184006</v>
      </c>
      <c r="C36" s="46">
        <f>SUM([18]Distance!$J$75,[19]Distance!$J$71)</f>
        <v>102.33473452646399</v>
      </c>
      <c r="D36" s="46">
        <f>SUM([18]Distance!$J$88,[19]Distance!$J$84)</f>
        <v>101.33069699174402</v>
      </c>
      <c r="E36" s="46">
        <f>SUM([18]Distance!$J$101,[19]Distance!$J$97)</f>
        <v>88.847025239808005</v>
      </c>
      <c r="F36" s="291">
        <f>[20]Distance!$N$15</f>
        <v>84.209002048511991</v>
      </c>
      <c r="G36" s="291">
        <f>[21]Distance!$N$15</f>
        <v>66.323011936895995</v>
      </c>
      <c r="H36" s="291">
        <f>[21]Distance!$N$28</f>
        <v>63.451658996352002</v>
      </c>
      <c r="I36" s="145">
        <f>[21]Distance!$N$41</f>
        <v>70.816538567807996</v>
      </c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</row>
    <row r="37" spans="1:43" ht="16.5" thickBot="1" x14ac:dyDescent="0.3">
      <c r="A37" s="37" t="s">
        <v>22</v>
      </c>
      <c r="B37" s="38">
        <f>SUM(B34:B36)</f>
        <v>139.48140512908799</v>
      </c>
      <c r="C37" s="38">
        <f>SUM(C34:C36)</f>
        <v>160.80183511603201</v>
      </c>
      <c r="D37" s="38">
        <f t="shared" ref="D37:G37" si="7">SUM(D34:D36)</f>
        <v>160.73288438169601</v>
      </c>
      <c r="E37" s="38">
        <f t="shared" si="7"/>
        <v>143.42518789632001</v>
      </c>
      <c r="F37" s="38">
        <f t="shared" si="7"/>
        <v>136.14665928652801</v>
      </c>
      <c r="G37" s="38">
        <f t="shared" si="7"/>
        <v>108.102414207744</v>
      </c>
      <c r="H37" s="283">
        <f t="shared" ref="H37:I37" si="8">SUM(H34:H36)</f>
        <v>106.67653703308801</v>
      </c>
      <c r="I37" s="39">
        <f t="shared" si="8"/>
        <v>118.066168687104</v>
      </c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</row>
    <row r="38" spans="1:43" ht="6.75" customHeight="1" x14ac:dyDescent="0.25">
      <c r="A38" s="122"/>
      <c r="B38" s="123"/>
      <c r="C38" s="123"/>
      <c r="D38" s="123"/>
      <c r="E38" s="123"/>
      <c r="F38" s="123"/>
      <c r="G38" s="123"/>
      <c r="H38" s="123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1:43" ht="15" x14ac:dyDescent="0.25">
      <c r="A39" s="116" t="s">
        <v>225</v>
      </c>
      <c r="B39" s="115"/>
      <c r="C39" s="115"/>
      <c r="D39" s="115"/>
      <c r="E39" s="115"/>
      <c r="F39" s="115"/>
      <c r="G39" s="115"/>
      <c r="H39" s="115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</row>
    <row r="40" spans="1:43" ht="6.75" customHeight="1" x14ac:dyDescent="0.25">
      <c r="A40" s="116"/>
      <c r="B40" s="115"/>
      <c r="C40" s="115"/>
      <c r="D40" s="115"/>
      <c r="E40" s="115"/>
      <c r="F40" s="115"/>
      <c r="G40" s="115"/>
      <c r="H40" s="115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</row>
    <row r="41" spans="1:43" ht="17.25" x14ac:dyDescent="0.25">
      <c r="A41" s="117" t="s">
        <v>223</v>
      </c>
      <c r="B41" s="120"/>
      <c r="C41" s="120"/>
      <c r="D41" s="115"/>
      <c r="E41" s="115"/>
      <c r="F41" s="115"/>
      <c r="G41" s="115"/>
      <c r="H41" s="115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</row>
    <row r="42" spans="1:43" ht="17.25" x14ac:dyDescent="0.25">
      <c r="A42" s="658" t="s">
        <v>254</v>
      </c>
      <c r="B42" s="120"/>
      <c r="C42" s="120"/>
      <c r="D42" s="115"/>
      <c r="E42" s="115"/>
      <c r="F42" s="115"/>
      <c r="G42" s="115"/>
      <c r="H42" s="115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</row>
    <row r="43" spans="1:43" x14ac:dyDescent="0.25">
      <c r="A43" s="120"/>
      <c r="B43" s="120"/>
      <c r="C43" s="120"/>
      <c r="D43" s="115"/>
      <c r="E43" s="115"/>
      <c r="F43" s="115"/>
      <c r="G43" s="115"/>
      <c r="H43" s="115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</row>
    <row r="44" spans="1:43" ht="15" x14ac:dyDescent="0.25">
      <c r="A44" s="120"/>
      <c r="B44" s="120"/>
      <c r="C44" s="124"/>
      <c r="D44" s="292"/>
      <c r="E44" s="292"/>
      <c r="F44" s="292"/>
      <c r="G44" s="292"/>
      <c r="H44" s="292"/>
      <c r="I44" s="292"/>
      <c r="J44" s="293"/>
      <c r="K44" s="293"/>
      <c r="L44" s="293"/>
      <c r="M44" s="293"/>
      <c r="N44" s="120"/>
      <c r="O44" s="120"/>
      <c r="P44" s="120"/>
      <c r="Q44" s="120"/>
      <c r="R44" s="120"/>
      <c r="S44" s="120"/>
      <c r="T44" s="120"/>
      <c r="U44" s="645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</row>
    <row r="45" spans="1:43" x14ac:dyDescent="0.25">
      <c r="A45" s="120"/>
      <c r="B45" s="120"/>
      <c r="C45" s="120"/>
      <c r="D45" s="115"/>
      <c r="E45" s="115"/>
      <c r="F45" s="115"/>
      <c r="G45" s="115"/>
      <c r="H45" s="115"/>
      <c r="I45" s="120"/>
      <c r="J45" s="120"/>
      <c r="K45" s="120"/>
      <c r="L45" s="120"/>
      <c r="M45" s="294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</row>
    <row r="46" spans="1:43" x14ac:dyDescent="0.25">
      <c r="A46" s="120"/>
      <c r="B46" s="120"/>
      <c r="C46" s="120"/>
      <c r="D46" s="115"/>
      <c r="E46" s="115"/>
      <c r="F46" s="115"/>
      <c r="G46" s="115"/>
      <c r="H46" s="115"/>
      <c r="I46" s="120"/>
      <c r="J46" s="120"/>
      <c r="K46" s="120"/>
      <c r="L46" s="120"/>
      <c r="M46" s="125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</row>
    <row r="47" spans="1:43" x14ac:dyDescent="0.25">
      <c r="A47" s="120"/>
      <c r="B47" s="120"/>
      <c r="C47" s="120"/>
      <c r="D47" s="115"/>
      <c r="E47" s="115"/>
      <c r="F47" s="115"/>
      <c r="G47" s="115"/>
      <c r="H47" s="115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</row>
    <row r="48" spans="1:43" x14ac:dyDescent="0.25">
      <c r="A48" s="120"/>
      <c r="B48" s="120"/>
      <c r="C48" s="120"/>
      <c r="D48" s="115"/>
      <c r="E48" s="115"/>
      <c r="F48" s="115"/>
      <c r="G48" s="115"/>
      <c r="H48" s="115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</row>
    <row r="49" spans="1:43" x14ac:dyDescent="0.25">
      <c r="A49" s="120"/>
      <c r="B49" s="120"/>
      <c r="C49" s="120"/>
      <c r="D49" s="115"/>
      <c r="E49" s="115"/>
      <c r="F49" s="115"/>
      <c r="G49" s="115"/>
      <c r="H49" s="115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</row>
    <row r="50" spans="1:43" x14ac:dyDescent="0.25">
      <c r="A50" s="120"/>
      <c r="B50" s="120"/>
      <c r="C50" s="120"/>
      <c r="D50" s="115"/>
      <c r="E50" s="115"/>
      <c r="F50" s="115"/>
      <c r="G50" s="115"/>
      <c r="H50" s="115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</row>
    <row r="51" spans="1:43" x14ac:dyDescent="0.25">
      <c r="A51" s="120"/>
      <c r="B51" s="120"/>
      <c r="C51" s="120"/>
      <c r="D51" s="115"/>
      <c r="E51" s="115"/>
      <c r="F51" s="115"/>
      <c r="G51" s="115"/>
      <c r="H51" s="115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</row>
    <row r="52" spans="1:43" x14ac:dyDescent="0.25">
      <c r="A52" s="120"/>
      <c r="B52" s="120"/>
      <c r="C52" s="120"/>
      <c r="D52" s="115"/>
      <c r="E52" s="115"/>
      <c r="F52" s="115"/>
      <c r="G52" s="115"/>
      <c r="H52" s="115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</row>
    <row r="53" spans="1:43" x14ac:dyDescent="0.25">
      <c r="A53" s="120"/>
      <c r="B53" s="120"/>
      <c r="C53" s="120"/>
      <c r="D53" s="115"/>
      <c r="E53" s="115"/>
      <c r="F53" s="115"/>
      <c r="G53" s="115"/>
      <c r="H53" s="115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</row>
    <row r="54" spans="1:43" x14ac:dyDescent="0.25">
      <c r="A54" s="120"/>
      <c r="B54" s="120"/>
      <c r="C54" s="120"/>
      <c r="D54" s="115"/>
      <c r="E54" s="115"/>
      <c r="F54" s="115"/>
      <c r="G54" s="115"/>
      <c r="H54" s="115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</row>
    <row r="55" spans="1:43" x14ac:dyDescent="0.25">
      <c r="A55" s="120"/>
      <c r="B55" s="120"/>
      <c r="C55" s="120"/>
      <c r="D55" s="115"/>
      <c r="E55" s="115"/>
      <c r="F55" s="115"/>
      <c r="G55" s="115"/>
      <c r="H55" s="115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</row>
    <row r="56" spans="1:43" x14ac:dyDescent="0.25">
      <c r="A56" s="120"/>
      <c r="B56" s="120"/>
      <c r="C56" s="120"/>
      <c r="D56" s="115"/>
      <c r="E56" s="115"/>
      <c r="F56" s="115"/>
      <c r="G56" s="115"/>
      <c r="H56" s="115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</row>
    <row r="57" spans="1:43" x14ac:dyDescent="0.25">
      <c r="A57" s="120"/>
      <c r="B57" s="120"/>
      <c r="C57" s="120"/>
      <c r="D57" s="115"/>
      <c r="E57" s="115"/>
      <c r="F57" s="115"/>
      <c r="G57" s="115"/>
      <c r="H57" s="115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</row>
    <row r="58" spans="1:43" x14ac:dyDescent="0.25">
      <c r="A58" s="120"/>
      <c r="B58" s="120"/>
      <c r="C58" s="120"/>
      <c r="D58" s="115"/>
      <c r="E58" s="115"/>
      <c r="F58" s="115"/>
      <c r="G58" s="115"/>
      <c r="H58" s="115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</row>
    <row r="59" spans="1:43" x14ac:dyDescent="0.25">
      <c r="A59" s="120"/>
      <c r="B59" s="120"/>
      <c r="C59" s="120"/>
      <c r="D59" s="115"/>
      <c r="E59" s="115"/>
      <c r="F59" s="115"/>
      <c r="G59" s="115"/>
      <c r="H59" s="115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</row>
  </sheetData>
  <sheetProtection algorithmName="SHA-512" hashValue="f2O6FcS1CWWi8ZvRkk/GOw6Q+Jd4Gj51RgtPPJDIfm4HWTVZVtaahUAZebGH/CvhxXyfcAAv4T0YZ5mVcgESlg==" saltValue="bCOHFs8DEZxaaVI4jpackg==" spinCount="100000" sheet="1" objects="1" scenarios="1" autoFilter="0"/>
  <mergeCells count="2">
    <mergeCell ref="C32:D32"/>
    <mergeCell ref="A2:B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52"/>
  <sheetViews>
    <sheetView zoomScale="90" zoomScaleNormal="90" workbookViewId="0">
      <pane ySplit="5" topLeftCell="A6" activePane="bottomLeft" state="frozen"/>
      <selection pane="bottomLeft" activeCell="A2" sqref="A2:B2"/>
    </sheetView>
  </sheetViews>
  <sheetFormatPr defaultRowHeight="15" outlineLevelRow="1" x14ac:dyDescent="0.2"/>
  <cols>
    <col min="1" max="1" width="65.140625" style="48" customWidth="1"/>
    <col min="2" max="2" width="14.5703125" style="48" hidden="1" customWidth="1"/>
    <col min="3" max="3" width="11.7109375" style="48" hidden="1" customWidth="1"/>
    <col min="4" max="4" width="12.42578125" style="48" customWidth="1"/>
    <col min="5" max="5" width="10.85546875" style="49" customWidth="1"/>
    <col min="6" max="6" width="9.5703125" style="48" customWidth="1"/>
    <col min="7" max="8" width="10.85546875" style="48" customWidth="1"/>
    <col min="9" max="9" width="8.42578125" style="48" customWidth="1"/>
    <col min="10" max="13" width="9.140625" style="48" customWidth="1"/>
    <col min="14" max="16384" width="9.140625" style="48"/>
  </cols>
  <sheetData>
    <row r="1" spans="1:23" ht="17.25" customHeight="1" x14ac:dyDescent="0.2">
      <c r="A1" s="89" t="s">
        <v>49</v>
      </c>
      <c r="B1" s="58"/>
      <c r="C1" s="58"/>
      <c r="D1" s="58"/>
      <c r="E1" s="58"/>
      <c r="F1" s="58"/>
      <c r="G1" s="58"/>
      <c r="H1" s="176"/>
      <c r="I1" s="141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 ht="18.75" x14ac:dyDescent="0.2">
      <c r="A2" s="707" t="s">
        <v>207</v>
      </c>
      <c r="B2" s="708"/>
      <c r="C2" s="132"/>
      <c r="D2" s="132"/>
      <c r="E2" s="132"/>
      <c r="F2" s="132"/>
      <c r="G2" s="132"/>
      <c r="H2" s="177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3" ht="18.75" x14ac:dyDescent="0.25">
      <c r="A3" s="134"/>
      <c r="B3" s="134"/>
      <c r="C3" s="66">
        <v>2012</v>
      </c>
      <c r="D3" s="66">
        <v>2013</v>
      </c>
      <c r="E3" s="66">
        <v>2014</v>
      </c>
      <c r="F3" s="66">
        <v>2015</v>
      </c>
      <c r="G3" s="66">
        <v>2016</v>
      </c>
      <c r="H3" s="67" t="s">
        <v>253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23" ht="6" customHeight="1" x14ac:dyDescent="0.2">
      <c r="A4" s="133"/>
      <c r="B4" s="134"/>
      <c r="C4" s="134"/>
      <c r="D4" s="134"/>
      <c r="E4" s="135"/>
      <c r="F4" s="134"/>
      <c r="G4" s="134"/>
      <c r="H4" s="178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23" ht="15.75" x14ac:dyDescent="0.25">
      <c r="A5" s="167" t="s">
        <v>226</v>
      </c>
      <c r="B5" s="168">
        <v>2011</v>
      </c>
      <c r="C5" s="168"/>
      <c r="D5" s="168"/>
      <c r="E5" s="168"/>
      <c r="F5" s="168"/>
      <c r="G5" s="168"/>
      <c r="H5" s="179"/>
      <c r="I5" s="137"/>
      <c r="J5" s="137"/>
      <c r="K5" s="137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23" ht="5.25" customHeight="1" x14ac:dyDescent="0.25">
      <c r="A6" s="200"/>
      <c r="B6" s="201"/>
      <c r="C6" s="201"/>
      <c r="D6" s="201"/>
      <c r="E6" s="201"/>
      <c r="F6" s="201"/>
      <c r="G6" s="201"/>
      <c r="H6" s="202"/>
      <c r="I6" s="137"/>
      <c r="J6" s="137"/>
      <c r="K6" s="137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</row>
    <row r="7" spans="1:23" ht="15.75" outlineLevel="1" x14ac:dyDescent="0.25">
      <c r="A7" s="180" t="s">
        <v>227</v>
      </c>
      <c r="B7" s="181">
        <v>3088</v>
      </c>
      <c r="C7" s="181">
        <v>3347</v>
      </c>
      <c r="D7" s="181">
        <v>2649</v>
      </c>
      <c r="E7" s="181">
        <v>2284</v>
      </c>
      <c r="F7" s="181">
        <v>2087</v>
      </c>
      <c r="G7" s="270">
        <v>3313</v>
      </c>
      <c r="H7" s="259">
        <v>3597</v>
      </c>
      <c r="I7" s="137"/>
      <c r="J7" s="137"/>
      <c r="K7" s="137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</row>
    <row r="8" spans="1:23" ht="15.75" outlineLevel="1" x14ac:dyDescent="0.25">
      <c r="A8" s="182" t="s">
        <v>228</v>
      </c>
      <c r="B8" s="183">
        <v>1260</v>
      </c>
      <c r="C8" s="183">
        <v>4354</v>
      </c>
      <c r="D8" s="183">
        <v>3929</v>
      </c>
      <c r="E8" s="183">
        <v>2354</v>
      </c>
      <c r="F8" s="183">
        <v>1901</v>
      </c>
      <c r="G8" s="271">
        <v>787</v>
      </c>
      <c r="H8" s="260">
        <v>474</v>
      </c>
      <c r="I8" s="137"/>
      <c r="J8" s="137"/>
      <c r="K8" s="137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</row>
    <row r="9" spans="1:23" ht="15.75" outlineLevel="1" x14ac:dyDescent="0.25">
      <c r="A9" s="182" t="s">
        <v>234</v>
      </c>
      <c r="B9" s="183">
        <v>19856</v>
      </c>
      <c r="C9" s="183">
        <v>17288</v>
      </c>
      <c r="D9" s="183">
        <v>16317</v>
      </c>
      <c r="E9" s="183">
        <v>15819</v>
      </c>
      <c r="F9" s="183">
        <v>13607</v>
      </c>
      <c r="G9" s="271">
        <v>11131</v>
      </c>
      <c r="H9" s="260">
        <v>6936</v>
      </c>
      <c r="I9" s="137"/>
      <c r="J9" s="137"/>
      <c r="K9" s="137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</row>
    <row r="10" spans="1:23" ht="15.75" outlineLevel="1" x14ac:dyDescent="0.25">
      <c r="A10" s="182" t="s">
        <v>229</v>
      </c>
      <c r="B10" s="183">
        <v>2496</v>
      </c>
      <c r="C10" s="183">
        <v>2031</v>
      </c>
      <c r="D10" s="183">
        <v>2148</v>
      </c>
      <c r="E10" s="183">
        <v>4087</v>
      </c>
      <c r="F10" s="183">
        <v>2745</v>
      </c>
      <c r="G10" s="271">
        <v>1014</v>
      </c>
      <c r="H10" s="260">
        <v>1400</v>
      </c>
      <c r="I10" s="137"/>
      <c r="J10" s="137"/>
      <c r="K10" s="137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</row>
    <row r="11" spans="1:23" ht="15.75" outlineLevel="1" x14ac:dyDescent="0.25">
      <c r="A11" s="182" t="s">
        <v>230</v>
      </c>
      <c r="B11" s="183">
        <v>784</v>
      </c>
      <c r="C11" s="183">
        <v>825</v>
      </c>
      <c r="D11" s="183">
        <v>749</v>
      </c>
      <c r="E11" s="183">
        <v>984</v>
      </c>
      <c r="F11" s="183">
        <v>985</v>
      </c>
      <c r="G11" s="271">
        <v>926</v>
      </c>
      <c r="H11" s="260">
        <v>1061</v>
      </c>
      <c r="I11" s="137"/>
      <c r="J11" s="137"/>
      <c r="K11" s="137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</row>
    <row r="12" spans="1:23" ht="15.75" outlineLevel="1" x14ac:dyDescent="0.25">
      <c r="A12" s="182" t="s">
        <v>235</v>
      </c>
      <c r="B12" s="183">
        <v>602</v>
      </c>
      <c r="C12" s="183">
        <v>20</v>
      </c>
      <c r="D12" s="183">
        <v>12</v>
      </c>
      <c r="E12" s="183">
        <v>3</v>
      </c>
      <c r="F12" s="183">
        <v>0</v>
      </c>
      <c r="G12" s="271">
        <v>15</v>
      </c>
      <c r="H12" s="260">
        <v>0</v>
      </c>
      <c r="I12" s="137"/>
      <c r="J12" s="137"/>
      <c r="K12" s="137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1:23" ht="15.75" outlineLevel="1" x14ac:dyDescent="0.25">
      <c r="A13" s="182" t="s">
        <v>236</v>
      </c>
      <c r="B13" s="183">
        <v>501</v>
      </c>
      <c r="C13" s="183">
        <v>573</v>
      </c>
      <c r="D13" s="183">
        <v>612</v>
      </c>
      <c r="E13" s="183">
        <v>1044</v>
      </c>
      <c r="F13" s="183">
        <v>2863</v>
      </c>
      <c r="G13" s="271">
        <v>5</v>
      </c>
      <c r="H13" s="260">
        <v>222</v>
      </c>
      <c r="I13" s="137"/>
      <c r="J13" s="137"/>
      <c r="K13" s="137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</row>
    <row r="14" spans="1:23" ht="15.75" outlineLevel="1" x14ac:dyDescent="0.25">
      <c r="A14" s="182" t="s">
        <v>231</v>
      </c>
      <c r="B14" s="183">
        <v>17</v>
      </c>
      <c r="C14" s="183">
        <v>49</v>
      </c>
      <c r="D14" s="184">
        <v>135</v>
      </c>
      <c r="E14" s="184">
        <v>116</v>
      </c>
      <c r="F14" s="184">
        <v>15</v>
      </c>
      <c r="G14" s="272">
        <v>0</v>
      </c>
      <c r="H14" s="261">
        <v>0</v>
      </c>
      <c r="I14" s="137"/>
      <c r="J14" s="137"/>
      <c r="K14" s="137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</row>
    <row r="15" spans="1:23" ht="15.75" outlineLevel="1" x14ac:dyDescent="0.25">
      <c r="A15" s="182" t="s">
        <v>237</v>
      </c>
      <c r="B15" s="183">
        <v>4419</v>
      </c>
      <c r="C15" s="183">
        <v>2769</v>
      </c>
      <c r="D15" s="184">
        <v>3862</v>
      </c>
      <c r="E15" s="184">
        <v>2801</v>
      </c>
      <c r="F15" s="184">
        <v>4483</v>
      </c>
      <c r="G15" s="272">
        <v>3876</v>
      </c>
      <c r="H15" s="261">
        <v>1086</v>
      </c>
      <c r="I15" s="137"/>
      <c r="J15" s="137"/>
      <c r="K15" s="137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</row>
    <row r="16" spans="1:23" ht="15.75" outlineLevel="1" x14ac:dyDescent="0.25">
      <c r="A16" s="182" t="s">
        <v>238</v>
      </c>
      <c r="B16" s="183">
        <v>368</v>
      </c>
      <c r="C16" s="183">
        <v>439</v>
      </c>
      <c r="D16" s="183">
        <v>682</v>
      </c>
      <c r="E16" s="183">
        <v>105</v>
      </c>
      <c r="F16" s="183">
        <v>103</v>
      </c>
      <c r="G16" s="271">
        <v>114</v>
      </c>
      <c r="H16" s="260">
        <v>31</v>
      </c>
      <c r="I16" s="137"/>
      <c r="J16" s="137"/>
      <c r="K16" s="137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</row>
    <row r="17" spans="1:23" ht="15.75" outlineLevel="1" x14ac:dyDescent="0.25">
      <c r="A17" s="182" t="s">
        <v>239</v>
      </c>
      <c r="B17" s="183">
        <v>8</v>
      </c>
      <c r="C17" s="183">
        <v>12</v>
      </c>
      <c r="D17" s="183">
        <v>10</v>
      </c>
      <c r="E17" s="183">
        <v>7</v>
      </c>
      <c r="F17" s="183">
        <v>10</v>
      </c>
      <c r="G17" s="271">
        <v>8</v>
      </c>
      <c r="H17" s="260">
        <v>9</v>
      </c>
      <c r="I17" s="137"/>
      <c r="J17" s="137"/>
      <c r="K17" s="137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</row>
    <row r="18" spans="1:23" ht="15.75" outlineLevel="1" x14ac:dyDescent="0.25">
      <c r="A18" s="182" t="s">
        <v>240</v>
      </c>
      <c r="B18" s="183">
        <v>15</v>
      </c>
      <c r="C18" s="183">
        <v>3</v>
      </c>
      <c r="D18" s="183">
        <v>37</v>
      </c>
      <c r="E18" s="185">
        <v>0</v>
      </c>
      <c r="F18" s="185">
        <v>0</v>
      </c>
      <c r="G18" s="507">
        <v>0</v>
      </c>
      <c r="H18" s="508">
        <v>0</v>
      </c>
      <c r="I18" s="137"/>
      <c r="J18" s="137"/>
      <c r="K18" s="137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</row>
    <row r="19" spans="1:23" ht="15.75" outlineLevel="1" x14ac:dyDescent="0.25">
      <c r="A19" s="182" t="s">
        <v>241</v>
      </c>
      <c r="B19" s="185">
        <v>9.1</v>
      </c>
      <c r="C19" s="185">
        <v>31</v>
      </c>
      <c r="D19" s="183">
        <v>10</v>
      </c>
      <c r="E19" s="183">
        <v>10</v>
      </c>
      <c r="F19" s="183">
        <v>10</v>
      </c>
      <c r="G19" s="271">
        <v>10</v>
      </c>
      <c r="H19" s="260">
        <v>6</v>
      </c>
      <c r="I19" s="137"/>
      <c r="J19" s="137"/>
      <c r="K19" s="137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</row>
    <row r="20" spans="1:23" ht="15.75" outlineLevel="1" x14ac:dyDescent="0.25">
      <c r="A20" s="182" t="s">
        <v>232</v>
      </c>
      <c r="B20" s="183">
        <v>244</v>
      </c>
      <c r="C20" s="183">
        <v>98</v>
      </c>
      <c r="D20" s="184">
        <v>3</v>
      </c>
      <c r="E20" s="184">
        <v>35</v>
      </c>
      <c r="F20" s="184">
        <v>69</v>
      </c>
      <c r="G20" s="272">
        <v>9</v>
      </c>
      <c r="H20" s="261">
        <v>8</v>
      </c>
      <c r="I20" s="138"/>
      <c r="J20" s="138"/>
      <c r="K20" s="138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1:23" ht="15.75" outlineLevel="1" x14ac:dyDescent="0.25">
      <c r="A21" s="182" t="s">
        <v>242</v>
      </c>
      <c r="B21" s="183">
        <v>2669</v>
      </c>
      <c r="C21" s="183">
        <v>1845</v>
      </c>
      <c r="D21" s="184">
        <v>2072</v>
      </c>
      <c r="E21" s="184">
        <v>1123</v>
      </c>
      <c r="F21" s="184">
        <v>286</v>
      </c>
      <c r="G21" s="272">
        <v>244</v>
      </c>
      <c r="H21" s="261">
        <v>167</v>
      </c>
      <c r="I21" s="137"/>
      <c r="J21" s="137"/>
      <c r="K21" s="137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</row>
    <row r="22" spans="1:23" ht="15.75" outlineLevel="1" x14ac:dyDescent="0.25">
      <c r="A22" s="182" t="s">
        <v>233</v>
      </c>
      <c r="B22" s="183">
        <v>482</v>
      </c>
      <c r="C22" s="183">
        <v>517</v>
      </c>
      <c r="D22" s="183">
        <v>432</v>
      </c>
      <c r="E22" s="183">
        <v>754</v>
      </c>
      <c r="F22" s="183">
        <v>888</v>
      </c>
      <c r="G22" s="271">
        <v>1060</v>
      </c>
      <c r="H22" s="260">
        <v>1272</v>
      </c>
      <c r="I22" s="137"/>
      <c r="J22" s="137"/>
      <c r="K22" s="137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</row>
    <row r="23" spans="1:23" ht="15.75" outlineLevel="1" x14ac:dyDescent="0.25">
      <c r="A23" s="182" t="s">
        <v>243</v>
      </c>
      <c r="B23" s="183">
        <v>2083</v>
      </c>
      <c r="C23" s="183">
        <v>1620</v>
      </c>
      <c r="D23" s="183">
        <v>1608</v>
      </c>
      <c r="E23" s="183">
        <v>1082</v>
      </c>
      <c r="F23" s="183">
        <v>1675</v>
      </c>
      <c r="G23" s="271">
        <v>946</v>
      </c>
      <c r="H23" s="260">
        <v>1252</v>
      </c>
      <c r="I23" s="137"/>
      <c r="J23" s="137"/>
      <c r="K23" s="137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</row>
    <row r="24" spans="1:23" ht="15.75" outlineLevel="1" x14ac:dyDescent="0.25">
      <c r="A24" s="182" t="s">
        <v>91</v>
      </c>
      <c r="B24" s="183"/>
      <c r="C24" s="275" t="s">
        <v>93</v>
      </c>
      <c r="D24" s="275" t="s">
        <v>26</v>
      </c>
      <c r="E24" s="275" t="s">
        <v>26</v>
      </c>
      <c r="F24" s="275" t="s">
        <v>26</v>
      </c>
      <c r="G24" s="275" t="s">
        <v>26</v>
      </c>
      <c r="H24" s="260">
        <v>198</v>
      </c>
      <c r="I24" s="137"/>
      <c r="J24" s="137"/>
      <c r="K24" s="137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</row>
    <row r="25" spans="1:23" ht="14.25" customHeight="1" x14ac:dyDescent="0.25">
      <c r="A25" s="186"/>
      <c r="B25" s="187"/>
      <c r="C25" s="187"/>
      <c r="D25" s="187"/>
      <c r="E25" s="188"/>
      <c r="F25" s="188"/>
      <c r="G25" s="262"/>
      <c r="H25" s="263"/>
      <c r="I25" s="119"/>
      <c r="J25" s="137"/>
      <c r="K25" s="137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</row>
    <row r="26" spans="1:23" ht="15.75" x14ac:dyDescent="0.25">
      <c r="A26" s="189" t="s">
        <v>244</v>
      </c>
      <c r="B26" s="190">
        <v>38901.1</v>
      </c>
      <c r="C26" s="190">
        <v>35821</v>
      </c>
      <c r="D26" s="190">
        <v>35267</v>
      </c>
      <c r="E26" s="190">
        <v>32608</v>
      </c>
      <c r="F26" s="190">
        <v>31727</v>
      </c>
      <c r="G26" s="273">
        <v>23458</v>
      </c>
      <c r="H26" s="264">
        <v>17719</v>
      </c>
      <c r="I26" s="119"/>
      <c r="J26" s="137"/>
      <c r="K26" s="137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</row>
    <row r="27" spans="1:23" ht="15.75" x14ac:dyDescent="0.25">
      <c r="A27" s="189" t="s">
        <v>245</v>
      </c>
      <c r="B27" s="190">
        <v>0</v>
      </c>
      <c r="C27" s="190">
        <v>0</v>
      </c>
      <c r="D27" s="190">
        <v>2292</v>
      </c>
      <c r="E27" s="190">
        <v>6181</v>
      </c>
      <c r="F27" s="190">
        <v>8241</v>
      </c>
      <c r="G27" s="273">
        <v>9943</v>
      </c>
      <c r="H27" s="264">
        <v>10163</v>
      </c>
      <c r="I27" s="119"/>
      <c r="J27" s="137"/>
      <c r="K27" s="137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</row>
    <row r="28" spans="1:23" ht="15.75" x14ac:dyDescent="0.25">
      <c r="A28" s="189" t="s">
        <v>246</v>
      </c>
      <c r="B28" s="190">
        <v>8648</v>
      </c>
      <c r="C28" s="190">
        <v>7264</v>
      </c>
      <c r="D28" s="190">
        <v>4671</v>
      </c>
      <c r="E28" s="190">
        <v>1408</v>
      </c>
      <c r="F28" s="190">
        <v>931</v>
      </c>
      <c r="G28" s="273">
        <v>908</v>
      </c>
      <c r="H28" s="264">
        <v>705</v>
      </c>
      <c r="I28" s="119"/>
      <c r="J28" s="137"/>
      <c r="K28" s="137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</row>
    <row r="29" spans="1:23" ht="16.5" customHeight="1" x14ac:dyDescent="0.25">
      <c r="A29" s="189" t="s">
        <v>247</v>
      </c>
      <c r="B29" s="190">
        <v>47549.1</v>
      </c>
      <c r="C29" s="190">
        <v>43085</v>
      </c>
      <c r="D29" s="190">
        <v>42230</v>
      </c>
      <c r="E29" s="190">
        <v>40197</v>
      </c>
      <c r="F29" s="190">
        <v>40899</v>
      </c>
      <c r="G29" s="273">
        <v>34309</v>
      </c>
      <c r="H29" s="264">
        <v>28587</v>
      </c>
      <c r="I29" s="119"/>
      <c r="J29" s="137"/>
      <c r="K29" s="137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</row>
    <row r="30" spans="1:23" s="50" customFormat="1" ht="16.5" customHeight="1" x14ac:dyDescent="0.25">
      <c r="A30" s="191" t="s">
        <v>248</v>
      </c>
      <c r="B30" s="192">
        <v>0.82</v>
      </c>
      <c r="C30" s="192">
        <v>0.83</v>
      </c>
      <c r="D30" s="192">
        <v>0.89</v>
      </c>
      <c r="E30" s="192">
        <v>0.96</v>
      </c>
      <c r="F30" s="192">
        <v>0.98</v>
      </c>
      <c r="G30" s="274">
        <v>0.97</v>
      </c>
      <c r="H30" s="265">
        <v>0.98</v>
      </c>
      <c r="I30" s="119"/>
      <c r="J30" s="137"/>
      <c r="K30" s="137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</row>
    <row r="31" spans="1:23" s="50" customFormat="1" ht="5.25" customHeight="1" x14ac:dyDescent="0.25">
      <c r="A31" s="193"/>
      <c r="B31" s="194"/>
      <c r="C31" s="194"/>
      <c r="D31" s="194"/>
      <c r="E31" s="194"/>
      <c r="F31" s="194"/>
      <c r="G31" s="266"/>
      <c r="H31" s="267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ht="16.5" customHeight="1" x14ac:dyDescent="0.25">
      <c r="A32" s="195" t="s">
        <v>249</v>
      </c>
      <c r="B32" s="196">
        <v>39944</v>
      </c>
      <c r="C32" s="196">
        <v>36969</v>
      </c>
      <c r="D32" s="196">
        <v>38385</v>
      </c>
      <c r="E32" s="196">
        <v>39623</v>
      </c>
      <c r="F32" s="196">
        <v>40866</v>
      </c>
      <c r="G32" s="276">
        <v>34319</v>
      </c>
      <c r="H32" s="268">
        <v>28973</v>
      </c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ht="16.5" customHeight="1" x14ac:dyDescent="0.25">
      <c r="A33" s="195" t="s">
        <v>250</v>
      </c>
      <c r="B33" s="196">
        <v>9646</v>
      </c>
      <c r="C33" s="196">
        <v>8146</v>
      </c>
      <c r="D33" s="196">
        <v>5522</v>
      </c>
      <c r="E33" s="196">
        <v>2348</v>
      </c>
      <c r="F33" s="196">
        <v>1771</v>
      </c>
      <c r="G33" s="276">
        <v>2094</v>
      </c>
      <c r="H33" s="268">
        <v>2079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</row>
    <row r="34" spans="1:23" ht="16.5" customHeight="1" x14ac:dyDescent="0.25">
      <c r="A34" s="195" t="s">
        <v>251</v>
      </c>
      <c r="B34" s="196">
        <v>49590</v>
      </c>
      <c r="C34" s="196">
        <v>45115</v>
      </c>
      <c r="D34" s="196">
        <v>43907</v>
      </c>
      <c r="E34" s="196">
        <v>41971</v>
      </c>
      <c r="F34" s="196">
        <v>42637</v>
      </c>
      <c r="G34" s="276">
        <v>36413</v>
      </c>
      <c r="H34" s="268">
        <v>31052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ht="18" customHeight="1" thickBot="1" x14ac:dyDescent="0.3">
      <c r="A35" s="197" t="s">
        <v>252</v>
      </c>
      <c r="B35" s="198">
        <v>0.80548497680984066</v>
      </c>
      <c r="C35" s="198">
        <v>0.81943921090546379</v>
      </c>
      <c r="D35" s="198">
        <v>0.8742341767827454</v>
      </c>
      <c r="E35" s="199">
        <v>0.94405661051678536</v>
      </c>
      <c r="F35" s="198">
        <v>0.9584633065178132</v>
      </c>
      <c r="G35" s="277">
        <v>0.94</v>
      </c>
      <c r="H35" s="269">
        <v>0.93</v>
      </c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ht="15.75" x14ac:dyDescent="0.25">
      <c r="A36" s="139"/>
      <c r="B36" s="140"/>
      <c r="C36" s="140"/>
      <c r="D36" s="140"/>
      <c r="E36" s="140"/>
      <c r="F36" s="140"/>
      <c r="G36" s="140"/>
      <c r="H36" s="140"/>
      <c r="I36" s="137"/>
      <c r="J36" s="137"/>
      <c r="K36" s="137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</row>
    <row r="37" spans="1:23" x14ac:dyDescent="0.2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23" ht="17.25" x14ac:dyDescent="0.2">
      <c r="A38" s="117" t="s">
        <v>223</v>
      </c>
      <c r="B38" s="136"/>
      <c r="C38" s="136"/>
      <c r="D38" s="136"/>
      <c r="E38" s="137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</row>
    <row r="39" spans="1:23" ht="17.25" x14ac:dyDescent="0.25">
      <c r="A39" s="658" t="s">
        <v>254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</row>
    <row r="40" spans="1:23" x14ac:dyDescent="0.2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</row>
    <row r="41" spans="1:23" x14ac:dyDescent="0.2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</row>
    <row r="42" spans="1:23" x14ac:dyDescent="0.2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</row>
    <row r="43" spans="1:23" x14ac:dyDescent="0.2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</row>
    <row r="44" spans="1:23" x14ac:dyDescent="0.2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</row>
    <row r="45" spans="1:23" x14ac:dyDescent="0.2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</row>
    <row r="46" spans="1:23" x14ac:dyDescent="0.2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</row>
    <row r="47" spans="1:23" x14ac:dyDescent="0.2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</row>
    <row r="48" spans="1:23" x14ac:dyDescent="0.2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</row>
    <row r="49" spans="1:23" x14ac:dyDescent="0.2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</row>
    <row r="50" spans="1:23" x14ac:dyDescent="0.2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</row>
    <row r="51" spans="1:23" x14ac:dyDescent="0.2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</row>
    <row r="52" spans="1:23" x14ac:dyDescent="0.2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</row>
  </sheetData>
  <sheetProtection algorithmName="SHA-512" hashValue="i0dCcpuje5ST2xa3XRbC30kataviPWF0fi/OxiEWoMLWLksXUucMY/1RHfw8Xo2KrKg56v6be6KJimWSvvJ/fg==" saltValue="P1XDRaQXB+VjoRKTNWRwnw==" spinCount="100000" sheet="1" objects="1" scenarios="1" autoFilter="0"/>
  <mergeCells count="1">
    <mergeCell ref="A2:B2"/>
  </mergeCells>
  <pageMargins left="0.74803149606299213" right="0.74803149606299213" top="0.98425196850393704" bottom="0.98425196850393704" header="0.51181102362204722" footer="0.51181102362204722"/>
  <pageSetup paperSize="8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H51"/>
  <sheetViews>
    <sheetView zoomScale="90" zoomScaleNormal="90"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60.85546875" customWidth="1"/>
    <col min="2" max="2" width="8.85546875" customWidth="1"/>
    <col min="3" max="3" width="9.28515625" customWidth="1"/>
    <col min="4" max="4" width="9.140625" customWidth="1"/>
    <col min="5" max="5" width="10.140625" customWidth="1"/>
  </cols>
  <sheetData>
    <row r="1" spans="1:34" ht="19.5" customHeight="1" x14ac:dyDescent="0.25">
      <c r="A1" s="51" t="s">
        <v>50</v>
      </c>
      <c r="B1" s="52"/>
      <c r="C1" s="52"/>
      <c r="D1" s="129"/>
      <c r="E1" s="129"/>
      <c r="F1" s="130"/>
      <c r="G1" s="119"/>
      <c r="H1" s="119"/>
      <c r="I1" s="119"/>
      <c r="J1" s="136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4" ht="18.75" x14ac:dyDescent="0.25">
      <c r="A2" s="28" t="s">
        <v>207</v>
      </c>
      <c r="B2" s="663"/>
      <c r="C2" s="29"/>
      <c r="D2" s="29"/>
      <c r="E2" s="29"/>
      <c r="F2" s="30"/>
      <c r="G2" s="119"/>
      <c r="H2" s="119"/>
      <c r="I2" s="119"/>
      <c r="J2" s="136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ht="18.75" x14ac:dyDescent="0.25">
      <c r="A3" s="28"/>
      <c r="B3" s="666">
        <v>2013</v>
      </c>
      <c r="C3" s="666">
        <v>2014</v>
      </c>
      <c r="D3" s="666">
        <v>2015</v>
      </c>
      <c r="E3" s="666">
        <v>2016</v>
      </c>
      <c r="F3" s="67" t="s">
        <v>253</v>
      </c>
      <c r="G3" s="119"/>
      <c r="H3" s="119"/>
      <c r="I3" s="119"/>
      <c r="J3" s="136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</row>
    <row r="4" spans="1:34" ht="4.5" customHeight="1" thickBot="1" x14ac:dyDescent="0.3">
      <c r="A4" s="32"/>
      <c r="B4" s="33"/>
      <c r="C4" s="33"/>
      <c r="D4" s="33"/>
      <c r="E4" s="33"/>
      <c r="F4" s="668"/>
      <c r="G4" s="119"/>
      <c r="H4" s="119"/>
      <c r="I4" s="119"/>
      <c r="J4" s="136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ht="18.75" x14ac:dyDescent="0.25">
      <c r="A5" s="53" t="s">
        <v>117</v>
      </c>
      <c r="B5" s="54"/>
      <c r="C5" s="54"/>
      <c r="D5" s="105"/>
      <c r="E5" s="105"/>
      <c r="F5" s="96"/>
      <c r="G5" s="119"/>
      <c r="H5" s="119"/>
      <c r="I5" s="119"/>
      <c r="J5" s="136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ht="15.75" x14ac:dyDescent="0.25">
      <c r="A6" s="32"/>
      <c r="B6" s="29"/>
      <c r="C6" s="29"/>
      <c r="D6" s="29"/>
      <c r="E6" s="29"/>
      <c r="F6" s="30"/>
      <c r="G6" s="119"/>
      <c r="H6" s="119"/>
      <c r="I6" s="119"/>
      <c r="J6" s="136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ht="34.5" customHeight="1" x14ac:dyDescent="0.25">
      <c r="A7" s="90" t="s">
        <v>29</v>
      </c>
      <c r="B7" s="36">
        <v>936.36152779368456</v>
      </c>
      <c r="C7" s="36">
        <v>1014.2098381455711</v>
      </c>
      <c r="D7" s="36">
        <v>826.60288954013583</v>
      </c>
      <c r="E7" s="36">
        <v>805.84985983627257</v>
      </c>
      <c r="F7" s="41">
        <v>1535.9631990913053</v>
      </c>
      <c r="G7" s="119"/>
      <c r="H7" s="119"/>
      <c r="I7" s="119"/>
      <c r="J7" s="136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ht="23.25" customHeight="1" x14ac:dyDescent="0.25">
      <c r="A8" s="90" t="s">
        <v>30</v>
      </c>
      <c r="B8" s="36">
        <v>654.500250821848</v>
      </c>
      <c r="C8" s="36">
        <v>584.06357287252479</v>
      </c>
      <c r="D8" s="36">
        <v>450.29543085848763</v>
      </c>
      <c r="E8" s="36">
        <v>468.65209428532165</v>
      </c>
      <c r="F8" s="41">
        <v>524.41318763698519</v>
      </c>
      <c r="G8" s="119"/>
      <c r="H8" s="119"/>
      <c r="I8" s="119"/>
      <c r="J8" s="136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ht="33" customHeight="1" x14ac:dyDescent="0.25">
      <c r="A9" s="90" t="s">
        <v>31</v>
      </c>
      <c r="B9" s="35">
        <v>1398.0498425027342</v>
      </c>
      <c r="C9" s="35">
        <v>1482.12722758784</v>
      </c>
      <c r="D9" s="82">
        <v>1446.7589147440785</v>
      </c>
      <c r="E9" s="82">
        <v>1565.6405867154356</v>
      </c>
      <c r="F9" s="57">
        <v>1754.9203629543754</v>
      </c>
      <c r="G9" s="119"/>
      <c r="H9" s="119"/>
      <c r="I9" s="119"/>
      <c r="J9" s="136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ht="16.5" thickBot="1" x14ac:dyDescent="0.3">
      <c r="A10" s="37" t="s">
        <v>35</v>
      </c>
      <c r="B10" s="38">
        <v>2988.9116211182668</v>
      </c>
      <c r="C10" s="38">
        <v>3080.4006386059359</v>
      </c>
      <c r="D10" s="38">
        <v>2723.6572351427021</v>
      </c>
      <c r="E10" s="38">
        <v>2840.1425408370301</v>
      </c>
      <c r="F10" s="39">
        <v>3815.2967496826659</v>
      </c>
      <c r="G10" s="119"/>
      <c r="H10" s="302"/>
      <c r="I10" s="119"/>
      <c r="J10" s="136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ht="15.75" x14ac:dyDescent="0.25">
      <c r="A11" s="119"/>
      <c r="B11" s="119"/>
      <c r="C11" s="119"/>
      <c r="D11" s="119"/>
      <c r="E11" s="119"/>
      <c r="F11" s="119"/>
      <c r="G11" s="119"/>
      <c r="H11" s="300"/>
      <c r="I11" s="119"/>
      <c r="J11" s="136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ht="15.75" x14ac:dyDescent="0.25">
      <c r="A12" s="662" t="s">
        <v>118</v>
      </c>
      <c r="B12" s="301"/>
      <c r="C12" s="301"/>
      <c r="D12" s="301"/>
      <c r="E12" s="301"/>
      <c r="F12" s="301"/>
      <c r="G12" s="119"/>
      <c r="H12" s="119"/>
      <c r="I12" s="119"/>
      <c r="J12" s="136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ht="8.25" customHeight="1" x14ac:dyDescent="0.25">
      <c r="A13" s="119"/>
      <c r="B13" s="301"/>
      <c r="C13" s="301"/>
      <c r="D13" s="301"/>
      <c r="E13" s="301"/>
      <c r="F13" s="301"/>
      <c r="G13" s="119"/>
      <c r="H13" s="119"/>
      <c r="I13" s="119"/>
      <c r="J13" s="136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ht="17.25" x14ac:dyDescent="0.25">
      <c r="A14" s="117" t="s">
        <v>260</v>
      </c>
      <c r="B14" s="301"/>
      <c r="C14" s="301"/>
      <c r="D14" s="301"/>
      <c r="E14" s="301"/>
      <c r="F14" s="301"/>
      <c r="G14" s="119"/>
      <c r="H14" s="119"/>
      <c r="I14" s="119"/>
      <c r="J14" s="136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ht="17.25" x14ac:dyDescent="0.25">
      <c r="A15" s="658" t="s">
        <v>254</v>
      </c>
      <c r="B15" s="301"/>
      <c r="C15" s="301"/>
      <c r="D15" s="301"/>
      <c r="E15" s="301"/>
      <c r="F15" s="301"/>
      <c r="G15" s="119"/>
      <c r="H15" s="119"/>
      <c r="I15" s="119"/>
      <c r="J15" s="136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ht="15.75" x14ac:dyDescent="0.25">
      <c r="A16" s="119"/>
      <c r="B16" s="301"/>
      <c r="C16" s="301"/>
      <c r="D16" s="301"/>
      <c r="E16" s="301"/>
      <c r="F16" s="301"/>
      <c r="G16" s="119"/>
      <c r="H16" s="119"/>
      <c r="I16" s="119"/>
      <c r="J16" s="136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ht="15.75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36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ht="15.75" x14ac:dyDescent="0.25">
      <c r="A18" s="119"/>
      <c r="B18" s="119"/>
      <c r="C18" s="119"/>
      <c r="D18" s="119"/>
      <c r="E18" s="119"/>
      <c r="F18" s="119"/>
      <c r="G18" s="119"/>
      <c r="H18" s="302"/>
      <c r="I18" s="119"/>
      <c r="J18" s="136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ht="15.75" x14ac:dyDescent="0.25">
      <c r="A19" s="119"/>
      <c r="B19" s="119"/>
      <c r="C19" s="119"/>
      <c r="D19" s="119"/>
      <c r="E19" s="119"/>
      <c r="F19" s="119"/>
      <c r="G19" s="119"/>
      <c r="H19" s="119"/>
      <c r="I19" s="119"/>
      <c r="J19" s="136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ht="15.75" x14ac:dyDescent="0.25">
      <c r="A20" s="119"/>
      <c r="B20" s="119"/>
      <c r="C20" s="119"/>
      <c r="D20" s="119"/>
      <c r="E20" s="119"/>
      <c r="F20" s="119"/>
      <c r="G20" s="119"/>
      <c r="H20" s="301"/>
      <c r="I20" s="119"/>
      <c r="J20" s="136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ht="15.75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36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1:34" x14ac:dyDescent="0.2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x14ac:dyDescent="0.25">
      <c r="A24" s="50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x14ac:dyDescent="0.2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1:34" x14ac:dyDescent="0.2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</row>
    <row r="27" spans="1:34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</row>
    <row r="28" spans="1:34" x14ac:dyDescent="0.2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</row>
    <row r="29" spans="1:34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4" x14ac:dyDescent="0.2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</row>
    <row r="31" spans="1:34" x14ac:dyDescent="0.2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</row>
    <row r="32" spans="1:34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</row>
    <row r="33" spans="1:34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</row>
    <row r="34" spans="1:34" x14ac:dyDescent="0.2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</row>
    <row r="35" spans="1:34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</row>
    <row r="36" spans="1:34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</row>
    <row r="37" spans="1:34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</row>
    <row r="38" spans="1:34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</row>
    <row r="39" spans="1:34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</row>
    <row r="40" spans="1:34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</row>
    <row r="41" spans="1:34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</row>
    <row r="42" spans="1:34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</row>
    <row r="43" spans="1:34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</row>
    <row r="44" spans="1:34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</row>
    <row r="45" spans="1:34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</row>
    <row r="46" spans="1:34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</row>
    <row r="47" spans="1:34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</row>
    <row r="48" spans="1:34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</row>
    <row r="49" spans="1:34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</row>
    <row r="50" spans="1:34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</row>
    <row r="51" spans="1:34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</row>
  </sheetData>
  <sheetProtection algorithmName="SHA-512" hashValue="b2+NrCpPfh8OqMxSBR83sZZApN6iRsJlsymK9tN9Be/Oro53oAlN6y545UiDzCqaVEkjLNRlRKk2D+EFt8S0iw==" saltValue="gpcXpbZJOJkxd0AnB5M8ZA==" spinCount="100000" sheet="1" objects="1" scenarios="1" autoFilter="0"/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stainability Report Data Sheet" ma:contentTypeID="0x010100A198416EC0396C45AF1FC81059B58EC207001A5E3EF1361F654193782E06BA761BC8" ma:contentTypeVersion="2" ma:contentTypeDescription="SR data sheet content type" ma:contentTypeScope="" ma:versionID="54e8e5588dedb098d91c8b3b5bcfc2ec">
  <xsd:schema xmlns:xsd="http://www.w3.org/2001/XMLSchema" xmlns:xs="http://www.w3.org/2001/XMLSchema" xmlns:p="http://schemas.microsoft.com/office/2006/metadata/properties" xmlns:ns2="b988f693-14b7-45c0-865c-d40b9126f72b" targetNamespace="http://schemas.microsoft.com/office/2006/metadata/properties" ma:root="true" ma:fieldsID="edb8ece82d5d1c5b26a00b78bc1bf1bb" ns2:_="">
    <xsd:import namespace="b988f693-14b7-45c0-865c-d40b9126f72b"/>
    <xsd:element name="properties">
      <xsd:complexType>
        <xsd:sequence>
          <xsd:element name="documentManagement">
            <xsd:complexType>
              <xsd:all>
                <xsd:element ref="ns2:Data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8f693-14b7-45c0-865c-d40b9126f72b" elementFormDefault="qualified">
    <xsd:import namespace="http://schemas.microsoft.com/office/2006/documentManagement/types"/>
    <xsd:import namespace="http://schemas.microsoft.com/office/infopath/2007/PartnerControls"/>
    <xsd:element name="Data_x0020_Category" ma:index="8" nillable="true" ma:displayName="Data Category" ma:format="Dropdown" ma:internalName="Data_x0020_Category">
      <xsd:simpleType>
        <xsd:restriction base="dms:Choice">
          <xsd:enumeration value="Connected Society"/>
          <xsd:enumeration value="Net Good"/>
          <xsd:enumeration value="Improving Lives"/>
          <xsd:enumeration value="Better Busines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Category xmlns="b988f693-14b7-45c0-865c-d40b9126f72b">Net Good</Data_x0020_Category>
  </documentManagement>
</p:properties>
</file>

<file path=customXml/itemProps1.xml><?xml version="1.0" encoding="utf-8"?>
<ds:datastoreItem xmlns:ds="http://schemas.openxmlformats.org/officeDocument/2006/customXml" ds:itemID="{9FBFCD69-7C69-410B-9135-13E83D780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88f693-14b7-45c0-865c-d40b9126f7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A3D4C4-6411-4BD8-8E46-31D826B165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488495-A473-4C33-81B6-B00C960D8920}">
  <ds:schemaRefs>
    <ds:schemaRef ds:uri="b988f693-14b7-45c0-865c-d40b9126f72b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Index</vt:lpstr>
      <vt:lpstr>Carbon_emissions_operations</vt:lpstr>
      <vt:lpstr>Carbon_emissions_EndToEnd</vt:lpstr>
      <vt:lpstr>Energy</vt:lpstr>
      <vt:lpstr>Renewable_electricity</vt:lpstr>
      <vt:lpstr>Water</vt:lpstr>
      <vt:lpstr>Transport_and_travel</vt:lpstr>
      <vt:lpstr>Waste and recycling</vt:lpstr>
      <vt:lpstr>ManagingSustainableSupplyChain</vt:lpstr>
      <vt:lpstr>Transport_and_travel!SRtable</vt:lpstr>
      <vt:lpstr>'Waste and recycling'!SRTable</vt:lpstr>
      <vt:lpstr>SRTable</vt:lpstr>
    </vt:vector>
  </TitlesOfParts>
  <Company>BT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Carbon emissions from our operations</dc:title>
  <dc:creator>Ian Wood</dc:creator>
  <cp:lastModifiedBy>801962095</cp:lastModifiedBy>
  <cp:lastPrinted>2013-04-22T10:48:25Z</cp:lastPrinted>
  <dcterms:created xsi:type="dcterms:W3CDTF">2012-05-02T09:21:17Z</dcterms:created>
  <dcterms:modified xsi:type="dcterms:W3CDTF">2017-05-23T15:52:55Z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0x010100A198416EC0396C45AF1FC81059B58EC207001A5E3EF1361F654193782E06BA761BC8</vt:lpwstr>
  </property>
</Properties>
</file>