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607786987\Documents\BT plc\Regulatory financial statements\2019\"/>
    </mc:Choice>
  </mc:AlternateContent>
  <bookViews>
    <workbookView xWindow="0" yWindow="0" windowWidth="24000" windowHeight="9135" tabRatio="778"/>
  </bookViews>
  <sheets>
    <sheet name="Cover" sheetId="69" r:id="rId1"/>
    <sheet name="LLU Compliance summary" sheetId="11" r:id="rId2"/>
    <sheet name="LLU Compliance model" sheetId="2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 localSheetId="0" hidden="1">#REF!</definedName>
    <definedName name="\" localSheetId="2" hidden="1">#REF!</definedName>
    <definedName name="\" hidden="1">#REF!</definedName>
    <definedName name="____________T1" localSheetId="0" hidden="1">{"'EARLY LIFE SAVINGS - COSTS '!$A$1:$N$56"}</definedName>
    <definedName name="____________T1" hidden="1">{"'EARLY LIFE SAVINGS - COSTS '!$A$1:$N$56"}</definedName>
    <definedName name="____________T2" localSheetId="0" hidden="1">{"'EARLY LIFE SAVINGS - COSTS '!$A$1:$N$56"}</definedName>
    <definedName name="____________T2" hidden="1">{"'EARLY LIFE SAVINGS - COSTS '!$A$1:$N$56"}</definedName>
    <definedName name="___________a1" localSheetId="0" hidden="1">{"July 00",#N/A,TRUE,"Revised P&amp;L";"July 00",#N/A,TRUE,"Income";"July 00",#N/A,TRUE,"Staff costs";"July 00",#N/A,TRUE,"Marketing";"July 00",#N/A,TRUE,"Creative";"July 00",#N/A,TRUE,"Service";"July 00",#N/A,TRUE,"General Establishment";"July 00",#N/A,TRUE,"BALSHEET";"July 00",#N/A,TRUE,"CASH FLOW"}</definedName>
    <definedName name="___________a1" hidden="1">{"July 00",#N/A,TRUE,"Revised P&amp;L";"July 00",#N/A,TRUE,"Income";"July 00",#N/A,TRUE,"Staff costs";"July 00",#N/A,TRUE,"Marketing";"July 00",#N/A,TRUE,"Creative";"July 00",#N/A,TRUE,"Service";"July 00",#N/A,TRUE,"General Establishment";"July 00",#N/A,TRUE,"BALSHEET";"July 00",#N/A,TRUE,"CASH FLOW"}</definedName>
    <definedName name="___________a2" localSheetId="0" hidden="1">{"July 97",#N/A,TRUE,"Revised P&amp;L";"July 97",#N/A,TRUE,"Income";"July 97",#N/A,TRUE,"Staff costs";"July 97",#N/A,TRUE,"Marketing";"July 97",#N/A,TRUE,"Service";"July 97",#N/A,TRUE,"Creative";"July 97",#N/A,TRUE,"General Establishment";"July 97",#N/A,TRUE,"BALSHEET";"July 97",#N/A,TRUE,"CASH FLOW"}</definedName>
    <definedName name="___________a2" hidden="1">{"July 97",#N/A,TRUE,"Revised P&amp;L";"July 97",#N/A,TRUE,"Income";"July 97",#N/A,TRUE,"Staff costs";"July 97",#N/A,TRUE,"Marketing";"July 97",#N/A,TRUE,"Service";"July 97",#N/A,TRUE,"Creative";"July 97",#N/A,TRUE,"General Establishment";"July 97",#N/A,TRUE,"BALSHEET";"July 97",#N/A,TRUE,"CASH FLOW"}</definedName>
    <definedName name="__________a1" localSheetId="0" hidden="1">{"July 00",#N/A,TRUE,"Revised P&amp;L";"July 00",#N/A,TRUE,"Income";"July 00",#N/A,TRUE,"Staff costs";"July 00",#N/A,TRUE,"Marketing";"July 00",#N/A,TRUE,"Creative";"July 00",#N/A,TRUE,"Service";"July 00",#N/A,TRUE,"General Establishment";"July 00",#N/A,TRUE,"BALSHEET";"July 00",#N/A,TRUE,"CASH FLOW"}</definedName>
    <definedName name="__________a1" hidden="1">{"July 00",#N/A,TRUE,"Revised P&amp;L";"July 00",#N/A,TRUE,"Income";"July 00",#N/A,TRUE,"Staff costs";"July 00",#N/A,TRUE,"Marketing";"July 00",#N/A,TRUE,"Creative";"July 00",#N/A,TRUE,"Service";"July 00",#N/A,TRUE,"General Establishment";"July 00",#N/A,TRUE,"BALSHEET";"July 00",#N/A,TRUE,"CASH FLOW"}</definedName>
    <definedName name="__________a2" localSheetId="0" hidden="1">{"July 97",#N/A,TRUE,"Revised P&amp;L";"July 97",#N/A,TRUE,"Income";"July 97",#N/A,TRUE,"Staff costs";"July 97",#N/A,TRUE,"Marketing";"July 97",#N/A,TRUE,"Service";"July 97",#N/A,TRUE,"Creative";"July 97",#N/A,TRUE,"General Establishment";"July 97",#N/A,TRUE,"BALSHEET";"July 97",#N/A,TRUE,"CASH FLOW"}</definedName>
    <definedName name="__________a2" hidden="1">{"July 97",#N/A,TRUE,"Revised P&amp;L";"July 97",#N/A,TRUE,"Income";"July 97",#N/A,TRUE,"Staff costs";"July 97",#N/A,TRUE,"Marketing";"July 97",#N/A,TRUE,"Service";"July 97",#N/A,TRUE,"Creative";"July 97",#N/A,TRUE,"General Establishment";"July 97",#N/A,TRUE,"BALSHEET";"July 97",#N/A,TRUE,"CASH FLOW"}</definedName>
    <definedName name="__________T1" localSheetId="0" hidden="1">{"'EARLY LIFE SAVINGS - COSTS '!$A$1:$N$56"}</definedName>
    <definedName name="__________T1" hidden="1">{"'EARLY LIFE SAVINGS - COSTS '!$A$1:$N$56"}</definedName>
    <definedName name="__________T2" localSheetId="0" hidden="1">{"'EARLY LIFE SAVINGS - COSTS '!$A$1:$N$56"}</definedName>
    <definedName name="__________T2" hidden="1">{"'EARLY LIFE SAVINGS - COSTS '!$A$1:$N$56"}</definedName>
    <definedName name="_________a1" localSheetId="0" hidden="1">{"July 00",#N/A,TRUE,"Revised P&amp;L";"July 00",#N/A,TRUE,"Income";"July 00",#N/A,TRUE,"Staff costs";"July 00",#N/A,TRUE,"Marketing";"July 00",#N/A,TRUE,"Creative";"July 00",#N/A,TRUE,"Service";"July 00",#N/A,TRUE,"General Establishment";"July 00",#N/A,TRUE,"BALSHEET";"July 00",#N/A,TRUE,"CASH FLOW"}</definedName>
    <definedName name="_________a1" hidden="1">{"July 00",#N/A,TRUE,"Revised P&amp;L";"July 00",#N/A,TRUE,"Income";"July 00",#N/A,TRUE,"Staff costs";"July 00",#N/A,TRUE,"Marketing";"July 00",#N/A,TRUE,"Creative";"July 00",#N/A,TRUE,"Service";"July 00",#N/A,TRUE,"General Establishment";"July 00",#N/A,TRUE,"BALSHEET";"July 00",#N/A,TRUE,"CASH FLOW"}</definedName>
    <definedName name="_________a2" localSheetId="0" hidden="1">{"July 97",#N/A,TRUE,"Revised P&amp;L";"July 97",#N/A,TRUE,"Income";"July 97",#N/A,TRUE,"Staff costs";"July 97",#N/A,TRUE,"Marketing";"July 97",#N/A,TRUE,"Service";"July 97",#N/A,TRUE,"Creative";"July 97",#N/A,TRUE,"General Establishment";"July 97",#N/A,TRUE,"BALSHEET";"July 97",#N/A,TRUE,"CASH FLOW"}</definedName>
    <definedName name="_________a2" hidden="1">{"July 97",#N/A,TRUE,"Revised P&amp;L";"July 97",#N/A,TRUE,"Income";"July 97",#N/A,TRUE,"Staff costs";"July 97",#N/A,TRUE,"Marketing";"July 97",#N/A,TRUE,"Service";"July 97",#N/A,TRUE,"Creative";"July 97",#N/A,TRUE,"General Establishment";"July 97",#N/A,TRUE,"BALSHEET";"July 97",#N/A,TRUE,"CASH FLOW"}</definedName>
    <definedName name="________a1" localSheetId="0" hidden="1">{"July 00",#N/A,TRUE,"Revised P&amp;L";"July 00",#N/A,TRUE,"Income";"July 00",#N/A,TRUE,"Staff costs";"July 00",#N/A,TRUE,"Marketing";"July 00",#N/A,TRUE,"Creative";"July 00",#N/A,TRUE,"Service";"July 00",#N/A,TRUE,"General Establishment";"July 00",#N/A,TRUE,"BALSHEET";"July 00",#N/A,TRUE,"CASH FLOW"}</definedName>
    <definedName name="________a1" hidden="1">{"July 00",#N/A,TRUE,"Revised P&amp;L";"July 00",#N/A,TRUE,"Income";"July 00",#N/A,TRUE,"Staff costs";"July 00",#N/A,TRUE,"Marketing";"July 00",#N/A,TRUE,"Creative";"July 00",#N/A,TRUE,"Service";"July 00",#N/A,TRUE,"General Establishment";"July 00",#N/A,TRUE,"BALSHEET";"July 00",#N/A,TRUE,"CASH FLOW"}</definedName>
    <definedName name="________a2" localSheetId="0" hidden="1">{"July 97",#N/A,TRUE,"Revised P&amp;L";"July 97",#N/A,TRUE,"Income";"July 97",#N/A,TRUE,"Staff costs";"July 97",#N/A,TRUE,"Marketing";"July 97",#N/A,TRUE,"Service";"July 97",#N/A,TRUE,"Creative";"July 97",#N/A,TRUE,"General Establishment";"July 97",#N/A,TRUE,"BALSHEET";"July 97",#N/A,TRUE,"CASH FLOW"}</definedName>
    <definedName name="________a2" hidden="1">{"July 97",#N/A,TRUE,"Revised P&amp;L";"July 97",#N/A,TRUE,"Income";"July 97",#N/A,TRUE,"Staff costs";"July 97",#N/A,TRUE,"Marketing";"July 97",#N/A,TRUE,"Service";"July 97",#N/A,TRUE,"Creative";"July 97",#N/A,TRUE,"General Establishment";"July 97",#N/A,TRUE,"BALSHEET";"July 97",#N/A,TRUE,"CASH FLOW"}</definedName>
    <definedName name="________T1" localSheetId="0" hidden="1">{"'EARLY LIFE SAVINGS - COSTS '!$A$1:$N$56"}</definedName>
    <definedName name="________T1" hidden="1">{"'EARLY LIFE SAVINGS - COSTS '!$A$1:$N$56"}</definedName>
    <definedName name="________T2" localSheetId="0" hidden="1">{"'EARLY LIFE SAVINGS - COSTS '!$A$1:$N$56"}</definedName>
    <definedName name="________T2" hidden="1">{"'EARLY LIFE SAVINGS - COSTS '!$A$1:$N$56"}</definedName>
    <definedName name="_______a1" localSheetId="0" hidden="1">{"July 00",#N/A,TRUE,"Revised P&amp;L";"July 00",#N/A,TRUE,"Income";"July 00",#N/A,TRUE,"Staff costs";"July 00",#N/A,TRUE,"Marketing";"July 00",#N/A,TRUE,"Creative";"July 00",#N/A,TRUE,"Service";"July 00",#N/A,TRUE,"General Establishment";"July 00",#N/A,TRUE,"BALSHEET";"July 00",#N/A,TRUE,"CASH FLOW"}</definedName>
    <definedName name="_______a1" hidden="1">{"July 00",#N/A,TRUE,"Revised P&amp;L";"July 00",#N/A,TRUE,"Income";"July 00",#N/A,TRUE,"Staff costs";"July 00",#N/A,TRUE,"Marketing";"July 00",#N/A,TRUE,"Creative";"July 00",#N/A,TRUE,"Service";"July 00",#N/A,TRUE,"General Establishment";"July 00",#N/A,TRUE,"BALSHEET";"July 00",#N/A,TRUE,"CASH FLOW"}</definedName>
    <definedName name="_______a2" localSheetId="0" hidden="1">{"July 97",#N/A,TRUE,"Revised P&amp;L";"July 97",#N/A,TRUE,"Income";"July 97",#N/A,TRUE,"Staff costs";"July 97",#N/A,TRUE,"Marketing";"July 97",#N/A,TRUE,"Service";"July 97",#N/A,TRUE,"Creative";"July 97",#N/A,TRUE,"General Establishment";"July 97",#N/A,TRUE,"BALSHEET";"July 97",#N/A,TRUE,"CASH FLOW"}</definedName>
    <definedName name="_______a2" hidden="1">{"July 97",#N/A,TRUE,"Revised P&amp;L";"July 97",#N/A,TRUE,"Income";"July 97",#N/A,TRUE,"Staff costs";"July 97",#N/A,TRUE,"Marketing";"July 97",#N/A,TRUE,"Service";"July 97",#N/A,TRUE,"Creative";"July 97",#N/A,TRUE,"General Establishment";"July 97",#N/A,TRUE,"BALSHEET";"July 97",#N/A,TRUE,"CASH FLOW"}</definedName>
    <definedName name="_______T1" localSheetId="0" hidden="1">{"'EARLY LIFE SAVINGS - COSTS '!$A$1:$N$56"}</definedName>
    <definedName name="_______T1" hidden="1">{"'EARLY LIFE SAVINGS - COSTS '!$A$1:$N$56"}</definedName>
    <definedName name="_______T2" localSheetId="0" hidden="1">{"'EARLY LIFE SAVINGS - COSTS '!$A$1:$N$56"}</definedName>
    <definedName name="_______T2" hidden="1">{"'EARLY LIFE SAVINGS - COSTS '!$A$1:$N$56"}</definedName>
    <definedName name="______a1" localSheetId="0" hidden="1">{"July 00",#N/A,TRUE,"Revised P&amp;L";"July 00",#N/A,TRUE,"Income";"July 00",#N/A,TRUE,"Staff costs";"July 00",#N/A,TRUE,"Marketing";"July 00",#N/A,TRUE,"Creative";"July 00",#N/A,TRUE,"Service";"July 00",#N/A,TRUE,"General Establishment";"July 00",#N/A,TRUE,"BALSHEET";"July 00",#N/A,TRUE,"CASH FLOW"}</definedName>
    <definedName name="______a1" hidden="1">{"July 00",#N/A,TRUE,"Revised P&amp;L";"July 00",#N/A,TRUE,"Income";"July 00",#N/A,TRUE,"Staff costs";"July 00",#N/A,TRUE,"Marketing";"July 00",#N/A,TRUE,"Creative";"July 00",#N/A,TRUE,"Service";"July 00",#N/A,TRUE,"General Establishment";"July 00",#N/A,TRUE,"BALSHEET";"July 00",#N/A,TRUE,"CASH FLOW"}</definedName>
    <definedName name="______a2" localSheetId="0" hidden="1">{"July 97",#N/A,TRUE,"Revised P&amp;L";"July 97",#N/A,TRUE,"Income";"July 97",#N/A,TRUE,"Staff costs";"July 97",#N/A,TRUE,"Marketing";"July 97",#N/A,TRUE,"Service";"July 97",#N/A,TRUE,"Creative";"July 97",#N/A,TRUE,"General Establishment";"July 97",#N/A,TRUE,"BALSHEET";"July 97",#N/A,TRUE,"CASH FLOW"}</definedName>
    <definedName name="______a2" hidden="1">{"July 97",#N/A,TRUE,"Revised P&amp;L";"July 97",#N/A,TRUE,"Income";"July 97",#N/A,TRUE,"Staff costs";"July 97",#N/A,TRUE,"Marketing";"July 97",#N/A,TRUE,"Service";"July 97",#N/A,TRUE,"Creative";"July 97",#N/A,TRUE,"General Establishment";"July 97",#N/A,TRUE,"BALSHEET";"July 97",#N/A,TRUE,"CASH FLOW"}</definedName>
    <definedName name="______T1" localSheetId="0" hidden="1">{"'EARLY LIFE SAVINGS - COSTS '!$A$1:$N$56"}</definedName>
    <definedName name="______T1" hidden="1">{"'EARLY LIFE SAVINGS - COSTS '!$A$1:$N$56"}</definedName>
    <definedName name="______T2" localSheetId="0" hidden="1">{"'EARLY LIFE SAVINGS - COSTS '!$A$1:$N$56"}</definedName>
    <definedName name="______T2" hidden="1">{"'EARLY LIFE SAVINGS - COSTS '!$A$1:$N$56"}</definedName>
    <definedName name="_____a1" localSheetId="0" hidden="1">{"July 00",#N/A,TRUE,"Revised P&amp;L";"July 00",#N/A,TRUE,"Income";"July 00",#N/A,TRUE,"Staff costs";"July 00",#N/A,TRUE,"Marketing";"July 00",#N/A,TRUE,"Creative";"July 00",#N/A,TRUE,"Service";"July 00",#N/A,TRUE,"General Establishment";"July 00",#N/A,TRUE,"BALSHEET";"July 00",#N/A,TRUE,"CASH FLOW"}</definedName>
    <definedName name="_____a1" hidden="1">{"July 00",#N/A,TRUE,"Revised P&amp;L";"July 00",#N/A,TRUE,"Income";"July 00",#N/A,TRUE,"Staff costs";"July 00",#N/A,TRUE,"Marketing";"July 00",#N/A,TRUE,"Creative";"July 00",#N/A,TRUE,"Service";"July 00",#N/A,TRUE,"General Establishment";"July 00",#N/A,TRUE,"BALSHEET";"July 00",#N/A,TRUE,"CASH FLOW"}</definedName>
    <definedName name="_____a2" localSheetId="0" hidden="1">{"July 97",#N/A,TRUE,"Revised P&amp;L";"July 97",#N/A,TRUE,"Income";"July 97",#N/A,TRUE,"Staff costs";"July 97",#N/A,TRUE,"Marketing";"July 97",#N/A,TRUE,"Service";"July 97",#N/A,TRUE,"Creative";"July 97",#N/A,TRUE,"General Establishment";"July 97",#N/A,TRUE,"BALSHEET";"July 97",#N/A,TRUE,"CASH FLOW"}</definedName>
    <definedName name="_____a2" hidden="1">{"July 97",#N/A,TRUE,"Revised P&amp;L";"July 97",#N/A,TRUE,"Income";"July 97",#N/A,TRUE,"Staff costs";"July 97",#N/A,TRUE,"Marketing";"July 97",#N/A,TRUE,"Service";"July 97",#N/A,TRUE,"Creative";"July 97",#N/A,TRUE,"General Establishment";"July 97",#N/A,TRUE,"BALSHEET";"July 97",#N/A,TRUE,"CASH FLOW"}</definedName>
    <definedName name="_____T1" localSheetId="0" hidden="1">{"'EARLY LIFE SAVINGS - COSTS '!$A$1:$N$56"}</definedName>
    <definedName name="_____T1" hidden="1">{"'EARLY LIFE SAVINGS - COSTS '!$A$1:$N$56"}</definedName>
    <definedName name="_____T2" localSheetId="0" hidden="1">{"'EARLY LIFE SAVINGS - COSTS '!$A$1:$N$56"}</definedName>
    <definedName name="_____T2" hidden="1">{"'EARLY LIFE SAVINGS - COSTS '!$A$1:$N$56"}</definedName>
    <definedName name="____a1" localSheetId="0" hidden="1">{"July 00",#N/A,TRUE,"Revised P&amp;L";"July 00",#N/A,TRUE,"Income";"July 00",#N/A,TRUE,"Staff costs";"July 00",#N/A,TRUE,"Marketing";"July 00",#N/A,TRUE,"Creative";"July 00",#N/A,TRUE,"Service";"July 00",#N/A,TRUE,"General Establishment";"July 00",#N/A,TRUE,"BALSHEET";"July 00",#N/A,TRUE,"CASH FLOW"}</definedName>
    <definedName name="____a1" hidden="1">{"July 00",#N/A,TRUE,"Revised P&amp;L";"July 00",#N/A,TRUE,"Income";"July 00",#N/A,TRUE,"Staff costs";"July 00",#N/A,TRUE,"Marketing";"July 00",#N/A,TRUE,"Creative";"July 00",#N/A,TRUE,"Service";"July 00",#N/A,TRUE,"General Establishment";"July 00",#N/A,TRUE,"BALSHEET";"July 00",#N/A,TRUE,"CASH FLOW"}</definedName>
    <definedName name="____a2" localSheetId="0" hidden="1">{"July 97",#N/A,TRUE,"Revised P&amp;L";"July 97",#N/A,TRUE,"Income";"July 97",#N/A,TRUE,"Staff costs";"July 97",#N/A,TRUE,"Marketing";"July 97",#N/A,TRUE,"Service";"July 97",#N/A,TRUE,"Creative";"July 97",#N/A,TRUE,"General Establishment";"July 97",#N/A,TRUE,"BALSHEET";"July 97",#N/A,TRUE,"CASH FLOW"}</definedName>
    <definedName name="____a2" hidden="1">{"July 97",#N/A,TRUE,"Revised P&amp;L";"July 97",#N/A,TRUE,"Income";"July 97",#N/A,TRUE,"Staff costs";"July 97",#N/A,TRUE,"Marketing";"July 97",#N/A,TRUE,"Service";"July 97",#N/A,TRUE,"Creative";"July 97",#N/A,TRUE,"General Establishment";"July 97",#N/A,TRUE,"BALSHEET";"July 97",#N/A,TRUE,"CASH FLOW"}</definedName>
    <definedName name="____as2" hidden="1">'[1]#REF'!$C$18:$C$18</definedName>
    <definedName name="____gh2" localSheetId="0" hidden="1">{"'100'!$A$1:$M$83"}</definedName>
    <definedName name="____gh2" hidden="1">{"'100'!$A$1:$M$83"}</definedName>
    <definedName name="____T1" localSheetId="0" hidden="1">{"'EARLY LIFE SAVINGS - COSTS '!$A$1:$N$56"}</definedName>
    <definedName name="____T1" hidden="1">{"'EARLY LIFE SAVINGS - COSTS '!$A$1:$N$56"}</definedName>
    <definedName name="____T2" localSheetId="0" hidden="1">{"'EARLY LIFE SAVINGS - COSTS '!$A$1:$N$56"}</definedName>
    <definedName name="____T2" hidden="1">{"'EARLY LIFE SAVINGS - COSTS '!$A$1:$N$56"}</definedName>
    <definedName name="___a1" localSheetId="0" hidden="1">{"July 00",#N/A,TRUE,"Revised P&amp;L";"July 00",#N/A,TRUE,"Income";"July 00",#N/A,TRUE,"Staff costs";"July 00",#N/A,TRUE,"Marketing";"July 00",#N/A,TRUE,"Creative";"July 00",#N/A,TRUE,"Service";"July 00",#N/A,TRUE,"General Establishment";"July 00",#N/A,TRUE,"BALSHEET";"July 00",#N/A,TRUE,"CASH FLOW"}</definedName>
    <definedName name="___a1" hidden="1">{"July 00",#N/A,TRUE,"Revised P&amp;L";"July 00",#N/A,TRUE,"Income";"July 00",#N/A,TRUE,"Staff costs";"July 00",#N/A,TRUE,"Marketing";"July 00",#N/A,TRUE,"Creative";"July 00",#N/A,TRUE,"Service";"July 00",#N/A,TRUE,"General Establishment";"July 00",#N/A,TRUE,"BALSHEET";"July 00",#N/A,TRUE,"CASH FLOW"}</definedName>
    <definedName name="___a2" localSheetId="0" hidden="1">{"July 97",#N/A,TRUE,"Revised P&amp;L";"July 97",#N/A,TRUE,"Income";"July 97",#N/A,TRUE,"Staff costs";"July 97",#N/A,TRUE,"Marketing";"July 97",#N/A,TRUE,"Service";"July 97",#N/A,TRUE,"Creative";"July 97",#N/A,TRUE,"General Establishment";"July 97",#N/A,TRUE,"BALSHEET";"July 97",#N/A,TRUE,"CASH FLOW"}</definedName>
    <definedName name="___a2" hidden="1">{"July 97",#N/A,TRUE,"Revised P&amp;L";"July 97",#N/A,TRUE,"Income";"July 97",#N/A,TRUE,"Staff costs";"July 97",#N/A,TRUE,"Marketing";"July 97",#N/A,TRUE,"Service";"July 97",#N/A,TRUE,"Creative";"July 97",#N/A,TRUE,"General Establishment";"July 97",#N/A,TRUE,"BALSHEET";"July 97",#N/A,TRUE,"CASH FLOW"}</definedName>
    <definedName name="___as2" localSheetId="1" hidden="1">'[2]#REF'!$C$18:$C$18</definedName>
    <definedName name="___as2" hidden="1">'[2]#REF'!$C$18:$C$18</definedName>
    <definedName name="___gh2" localSheetId="0" hidden="1">{"'100'!$A$1:$M$83"}</definedName>
    <definedName name="___gh2" hidden="1">{"'100'!$A$1:$M$83"}</definedName>
    <definedName name="___T1" localSheetId="0" hidden="1">{"'EARLY LIFE SAVINGS - COSTS '!$A$1:$N$56"}</definedName>
    <definedName name="___T1" hidden="1">{"'EARLY LIFE SAVINGS - COSTS '!$A$1:$N$56"}</definedName>
    <definedName name="___T2" localSheetId="0" hidden="1">{"'EARLY LIFE SAVINGS - COSTS '!$A$1:$N$56"}</definedName>
    <definedName name="___T2" hidden="1">{"'EARLY LIFE SAVINGS - COSTS '!$A$1:$N$56"}</definedName>
    <definedName name="__123Graph_A" localSheetId="0" hidden="1">#REF!</definedName>
    <definedName name="__123Graph_A" localSheetId="2" hidden="1">#REF!</definedName>
    <definedName name="__123Graph_A" hidden="1">#REF!</definedName>
    <definedName name="__123Graph_AALLTAX" localSheetId="0" hidden="1">'[3]Forecast data'!#REF!</definedName>
    <definedName name="__123Graph_AALLTAX" localSheetId="2" hidden="1">'[3]Forecast data'!#REF!</definedName>
    <definedName name="__123Graph_AALLTAX" hidden="1">'[3]Forecast data'!#REF!</definedName>
    <definedName name="__123Graph_ACFSINDIV" localSheetId="0" hidden="1">[4]Data!#REF!</definedName>
    <definedName name="__123Graph_ACFSINDIV" localSheetId="2" hidden="1">[4]Data!#REF!</definedName>
    <definedName name="__123Graph_ACFSINDIV" hidden="1">[4]Data!#REF!</definedName>
    <definedName name="__123Graph_ACHGSPD1" hidden="1">'[5]CHGSPD19.FIN'!$B$10:$B$20</definedName>
    <definedName name="__123Graph_ACHGSPD2" hidden="1">'[5]CHGSPD19.FIN'!$E$11:$E$20</definedName>
    <definedName name="__123Graph_AEFF" localSheetId="0" hidden="1">'[6]T3 Page 1'!#REF!</definedName>
    <definedName name="__123Graph_AEFF" localSheetId="2" hidden="1">'[6]T3 Page 1'!#REF!</definedName>
    <definedName name="__123Graph_AEFF" hidden="1">'[6]T3 Page 1'!#REF!</definedName>
    <definedName name="__123Graph_AGR14PBF1" hidden="1">'[7]HIS19FIN(A)'!$AF$70:$AF$81</definedName>
    <definedName name="__123Graph_AHOMEVAT" localSheetId="0" hidden="1">'[3]Forecast data'!#REF!</definedName>
    <definedName name="__123Graph_AHOMEVAT" localSheetId="2" hidden="1">'[3]Forecast data'!#REF!</definedName>
    <definedName name="__123Graph_AHOMEVAT" hidden="1">'[3]Forecast data'!#REF!</definedName>
    <definedName name="__123Graph_AIMPORT" localSheetId="0" hidden="1">'[3]Forecast data'!#REF!</definedName>
    <definedName name="__123Graph_AIMPORT" localSheetId="2" hidden="1">'[3]Forecast data'!#REF!</definedName>
    <definedName name="__123Graph_AIMPORT" hidden="1">'[3]Forecast data'!#REF!</definedName>
    <definedName name="__123Graph_ALBFFIN" localSheetId="0" hidden="1">'[6]FC Page 1'!#REF!</definedName>
    <definedName name="__123Graph_ALBFFIN" localSheetId="2" hidden="1">'[6]FC Page 1'!#REF!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localSheetId="0" hidden="1">'[6]T3 Page 1'!#REF!</definedName>
    <definedName name="__123Graph_APIC" localSheetId="2" hidden="1">'[6]T3 Page 1'!#REF!</definedName>
    <definedName name="__123Graph_APIC" hidden="1">'[6]T3 Page 1'!#REF!</definedName>
    <definedName name="__123Graph_ATOBREV" localSheetId="0" hidden="1">'[3]Forecast data'!#REF!</definedName>
    <definedName name="__123Graph_ATOBREV" localSheetId="2" hidden="1">'[3]Forecast data'!#REF!</definedName>
    <definedName name="__123Graph_ATOBREV" hidden="1">'[3]Forecast data'!#REF!</definedName>
    <definedName name="__123Graph_ATOTAL" localSheetId="0" hidden="1">'[3]Forecast data'!#REF!</definedName>
    <definedName name="__123Graph_ATOTAL" localSheetId="2" hidden="1">'[3]Forecast data'!#REF!</definedName>
    <definedName name="__123Graph_ATOTAL" hidden="1">'[3]Forecast data'!#REF!</definedName>
    <definedName name="__123Graph_B" localSheetId="0" hidden="1">#REF!</definedName>
    <definedName name="__123Graph_B" localSheetId="2" hidden="1">#REF!</definedName>
    <definedName name="__123Graph_B" hidden="1">#REF!</definedName>
    <definedName name="__123Graph_BCFSINDIV" localSheetId="0" hidden="1">[4]Data!#REF!</definedName>
    <definedName name="__123Graph_BCFSINDIV" localSheetId="2" hidden="1">[4]Data!#REF!</definedName>
    <definedName name="__123Graph_BCFSINDIV" hidden="1">[4]Data!#REF!</definedName>
    <definedName name="__123Graph_BCFSUK" localSheetId="0" hidden="1">[4]Data!#REF!</definedName>
    <definedName name="__123Graph_BCFSUK" localSheetId="2" hidden="1">[4]Data!#REF!</definedName>
    <definedName name="__123Graph_BCFSUK" hidden="1">[4]Data!#REF!</definedName>
    <definedName name="__123Graph_BCHGSPD1" hidden="1">'[5]CHGSPD19.FIN'!$H$10:$H$25</definedName>
    <definedName name="__123Graph_BCHGSPD2" hidden="1">'[5]CHGSPD19.FIN'!$I$11:$I$25</definedName>
    <definedName name="__123Graph_BEFF" localSheetId="0" hidden="1">'[6]T3 Page 1'!#REF!</definedName>
    <definedName name="__123Graph_BEFF" localSheetId="2" hidden="1">'[6]T3 Page 1'!#REF!</definedName>
    <definedName name="__123Graph_BEFF" hidden="1">'[6]T3 Page 1'!#REF!</definedName>
    <definedName name="__123Graph_BHOMEVAT" localSheetId="0" hidden="1">'[3]Forecast data'!#REF!</definedName>
    <definedName name="__123Graph_BHOMEVAT" localSheetId="2" hidden="1">'[3]Forecast data'!#REF!</definedName>
    <definedName name="__123Graph_BHOMEVAT" hidden="1">'[3]Forecast data'!#REF!</definedName>
    <definedName name="__123Graph_BIMPORT" localSheetId="0" hidden="1">'[3]Forecast data'!#REF!</definedName>
    <definedName name="__123Graph_BIMPORT" localSheetId="2" hidden="1">'[3]Forecast data'!#REF!</definedName>
    <definedName name="__123Graph_BIMPORT" hidden="1">'[3]Forecast data'!#REF!</definedName>
    <definedName name="__123Graph_BLBF" localSheetId="0" hidden="1">'[6]T3 Page 1'!#REF!</definedName>
    <definedName name="__123Graph_BLBF" localSheetId="2" hidden="1">'[6]T3 Page 1'!#REF!</definedName>
    <definedName name="__123Graph_BLBF" hidden="1">'[6]T3 Page 1'!#REF!</definedName>
    <definedName name="__123Graph_BLBFFIN" localSheetId="0" hidden="1">'[6]FC Page 1'!#REF!</definedName>
    <definedName name="__123Graph_BLBFFIN" localSheetId="2" hidden="1">'[6]FC Page 1'!#REF!</definedName>
    <definedName name="__123Graph_BLBFFIN" hidden="1">'[6]FC Page 1'!#REF!</definedName>
    <definedName name="__123Graph_BLCB" hidden="1">'[7]HIS19FIN(A)'!$D$79:$I$79</definedName>
    <definedName name="__123Graph_BPDTRENDS" hidden="1">'[8]SUMMARY TABLE'!$T$23:$T$46</definedName>
    <definedName name="__123Graph_BPIC" localSheetId="0" hidden="1">'[6]T3 Page 1'!#REF!</definedName>
    <definedName name="__123Graph_BPIC" localSheetId="2" hidden="1">'[6]T3 Page 1'!#REF!</definedName>
    <definedName name="__123Graph_BPIC" hidden="1">'[6]T3 Page 1'!#REF!</definedName>
    <definedName name="__123Graph_BTOTAL" localSheetId="0" hidden="1">'[3]Forecast data'!#REF!</definedName>
    <definedName name="__123Graph_BTOTAL" localSheetId="2" hidden="1">'[3]Forecast data'!#REF!</definedName>
    <definedName name="__123Graph_BTOTAL" hidden="1">'[3]Forecast data'!#REF!</definedName>
    <definedName name="__123Graph_C" localSheetId="0" hidden="1">[9]Vouchers!#REF!</definedName>
    <definedName name="__123Graph_C" localSheetId="2" hidden="1">[9]Vouchers!#REF!</definedName>
    <definedName name="__123Graph_C" hidden="1">[9]Vouchers!#REF!</definedName>
    <definedName name="__123Graph_CACT13BUD" localSheetId="0" hidden="1">'[6]FC Page 1'!#REF!</definedName>
    <definedName name="__123Graph_CACT13BUD" localSheetId="2" hidden="1">'[6]FC Page 1'!#REF!</definedName>
    <definedName name="__123Graph_CACT13BUD" hidden="1">'[6]FC Page 1'!#REF!</definedName>
    <definedName name="__123Graph_CCFSINDIV" localSheetId="0" hidden="1">[4]Data!#REF!</definedName>
    <definedName name="__123Graph_CCFSINDIV" localSheetId="2" hidden="1">[4]Data!#REF!</definedName>
    <definedName name="__123Graph_CCFSINDIV" hidden="1">[4]Data!#REF!</definedName>
    <definedName name="__123Graph_CCFSUK" localSheetId="0" hidden="1">[4]Data!#REF!</definedName>
    <definedName name="__123Graph_CCFSUK" localSheetId="2" hidden="1">[4]Data!#REF!</definedName>
    <definedName name="__123Graph_CCFSUK" hidden="1">[4]Data!#REF!</definedName>
    <definedName name="__123Graph_CEFF" localSheetId="0" hidden="1">'[6]T3 Page 1'!#REF!</definedName>
    <definedName name="__123Graph_CEFF" localSheetId="2" hidden="1">'[6]T3 Page 1'!#REF!</definedName>
    <definedName name="__123Graph_CEFF" hidden="1">'[6]T3 Page 1'!#REF!</definedName>
    <definedName name="__123Graph_CGR14PBF1" hidden="1">'[7]HIS19FIN(A)'!$AK$70:$AK$81</definedName>
    <definedName name="__123Graph_CLBF" localSheetId="0" hidden="1">'[6]T3 Page 1'!#REF!</definedName>
    <definedName name="__123Graph_CLBF" localSheetId="2" hidden="1">'[6]T3 Page 1'!#REF!</definedName>
    <definedName name="__123Graph_CLBF" hidden="1">'[6]T3 Page 1'!#REF!</definedName>
    <definedName name="__123Graph_CPIC" localSheetId="0" hidden="1">'[6]T3 Page 1'!#REF!</definedName>
    <definedName name="__123Graph_CPIC" localSheetId="2" hidden="1">'[6]T3 Page 1'!#REF!</definedName>
    <definedName name="__123Graph_CPIC" hidden="1">'[6]T3 Page 1'!#REF!</definedName>
    <definedName name="__123Graph_D" localSheetId="0" hidden="1">[9]Vouchers!#REF!</definedName>
    <definedName name="__123Graph_D" localSheetId="2" hidden="1">[9]Vouchers!#REF!</definedName>
    <definedName name="__123Graph_D" hidden="1">[9]Vouchers!#REF!</definedName>
    <definedName name="__123Graph_DACT13BUD" localSheetId="0" hidden="1">'[6]FC Page 1'!#REF!</definedName>
    <definedName name="__123Graph_DACT13BUD" localSheetId="2" hidden="1">'[6]FC Page 1'!#REF!</definedName>
    <definedName name="__123Graph_DACT13BUD" hidden="1">'[6]FC Page 1'!#REF!</definedName>
    <definedName name="__123Graph_DCFSINDIV" localSheetId="0" hidden="1">[4]Data!#REF!</definedName>
    <definedName name="__123Graph_DCFSINDIV" localSheetId="2" hidden="1">[4]Data!#REF!</definedName>
    <definedName name="__123Graph_DCFSINDIV" hidden="1">[4]Data!#REF!</definedName>
    <definedName name="__123Graph_DCFSUK" localSheetId="0" hidden="1">[4]Data!#REF!</definedName>
    <definedName name="__123Graph_DCFSUK" localSheetId="2" hidden="1">[4]Data!#REF!</definedName>
    <definedName name="__123Graph_DCFSUK" hidden="1">[4]Data!#REF!</definedName>
    <definedName name="__123Graph_DEFF" localSheetId="0" hidden="1">'[6]T3 Page 1'!#REF!</definedName>
    <definedName name="__123Graph_DEFF" localSheetId="2" hidden="1">'[6]T3 Page 1'!#REF!</definedName>
    <definedName name="__123Graph_DEFF" hidden="1">'[6]T3 Page 1'!#REF!</definedName>
    <definedName name="__123Graph_DGR14PBF1" hidden="1">'[7]HIS19FIN(A)'!$AH$70:$AH$81</definedName>
    <definedName name="__123Graph_DLBF" localSheetId="0" hidden="1">'[6]T3 Page 1'!#REF!</definedName>
    <definedName name="__123Graph_DLBF" localSheetId="2" hidden="1">'[6]T3 Page 1'!#REF!</definedName>
    <definedName name="__123Graph_DLBF" hidden="1">'[6]T3 Page 1'!#REF!</definedName>
    <definedName name="__123Graph_DPIC" localSheetId="0" hidden="1">'[6]T3 Page 1'!#REF!</definedName>
    <definedName name="__123Graph_DPIC" localSheetId="2" hidden="1">'[6]T3 Page 1'!#REF!</definedName>
    <definedName name="__123Graph_DPIC" hidden="1">'[6]T3 Page 1'!#REF!</definedName>
    <definedName name="__123Graph_E" localSheetId="0" hidden="1">[9]Vouchers!#REF!</definedName>
    <definedName name="__123Graph_E" localSheetId="2" hidden="1">[9]Vouchers!#REF!</definedName>
    <definedName name="__123Graph_E" hidden="1">[9]Vouchers!#REF!</definedName>
    <definedName name="__123Graph_EACT13BUD" localSheetId="0" hidden="1">'[6]FC Page 1'!#REF!</definedName>
    <definedName name="__123Graph_EACT13BUD" localSheetId="2" hidden="1">'[6]FC Page 1'!#REF!</definedName>
    <definedName name="__123Graph_EACT13BUD" hidden="1">'[6]FC Page 1'!#REF!</definedName>
    <definedName name="__123Graph_ECFSINDIV" localSheetId="0" hidden="1">[4]Data!#REF!</definedName>
    <definedName name="__123Graph_ECFSINDIV" localSheetId="2" hidden="1">[4]Data!#REF!</definedName>
    <definedName name="__123Graph_ECFSINDIV" hidden="1">[4]Data!#REF!</definedName>
    <definedName name="__123Graph_ECFSUK" localSheetId="0" hidden="1">[4]Data!#REF!</definedName>
    <definedName name="__123Graph_ECFSUK" localSheetId="2" hidden="1">[4]Data!#REF!</definedName>
    <definedName name="__123Graph_ECFSUK" hidden="1">[4]Data!#REF!</definedName>
    <definedName name="__123Graph_EEFF" localSheetId="0" hidden="1">'[6]T3 Page 1'!#REF!</definedName>
    <definedName name="__123Graph_EEFF" localSheetId="2" hidden="1">'[6]T3 Page 1'!#REF!</definedName>
    <definedName name="__123Graph_EEFF" hidden="1">'[6]T3 Page 1'!#REF!</definedName>
    <definedName name="__123Graph_EEFFHIC" localSheetId="0" hidden="1">'[6]FC Page 1'!#REF!</definedName>
    <definedName name="__123Graph_EEFFHIC" localSheetId="2" hidden="1">'[6]FC Page 1'!#REF!</definedName>
    <definedName name="__123Graph_EEFFHIC" hidden="1">'[6]FC Page 1'!#REF!</definedName>
    <definedName name="__123Graph_EGR14PBF1" hidden="1">'[7]HIS19FIN(A)'!$AG$67:$AG$67</definedName>
    <definedName name="__123Graph_ELBF" localSheetId="0" hidden="1">'[6]T3 Page 1'!#REF!</definedName>
    <definedName name="__123Graph_ELBF" localSheetId="2" hidden="1">'[6]T3 Page 1'!#REF!</definedName>
    <definedName name="__123Graph_ELBF" hidden="1">'[6]T3 Page 1'!#REF!</definedName>
    <definedName name="__123Graph_EPIC" localSheetId="0" hidden="1">'[6]T3 Page 1'!#REF!</definedName>
    <definedName name="__123Graph_EPIC" localSheetId="2" hidden="1">'[6]T3 Page 1'!#REF!</definedName>
    <definedName name="__123Graph_EPIC" hidden="1">'[6]T3 Page 1'!#REF!</definedName>
    <definedName name="__123Graph_F" localSheetId="0" hidden="1">[9]Vouchers!#REF!</definedName>
    <definedName name="__123Graph_F" localSheetId="2" hidden="1">[9]Vouchers!#REF!</definedName>
    <definedName name="__123Graph_F" hidden="1">[9]Vouchers!#REF!</definedName>
    <definedName name="__123Graph_FACT13BUD" localSheetId="0" hidden="1">'[6]FC Page 1'!#REF!</definedName>
    <definedName name="__123Graph_FACT13BUD" localSheetId="2" hidden="1">'[6]FC Page 1'!#REF!</definedName>
    <definedName name="__123Graph_FACT13BUD" hidden="1">'[6]FC Page 1'!#REF!</definedName>
    <definedName name="__123Graph_FCFSUK" localSheetId="0" hidden="1">[4]Data!#REF!</definedName>
    <definedName name="__123Graph_FCFSUK" localSheetId="2" hidden="1">[4]Data!#REF!</definedName>
    <definedName name="__123Graph_FCFSUK" hidden="1">[4]Data!#REF!</definedName>
    <definedName name="__123Graph_FEFF" localSheetId="0" hidden="1">'[6]T3 Page 1'!#REF!</definedName>
    <definedName name="__123Graph_FEFF" localSheetId="2" hidden="1">'[6]T3 Page 1'!#REF!</definedName>
    <definedName name="__123Graph_FEFF" hidden="1">'[6]T3 Page 1'!#REF!</definedName>
    <definedName name="__123Graph_FEFFHIC" localSheetId="0" hidden="1">'[6]FC Page 1'!#REF!</definedName>
    <definedName name="__123Graph_FEFFHIC" localSheetId="2" hidden="1">'[6]FC Page 1'!#REF!</definedName>
    <definedName name="__123Graph_FEFFHIC" hidden="1">'[6]FC Page 1'!#REF!</definedName>
    <definedName name="__123Graph_FGR14PBF1" hidden="1">'[7]HIS19FIN(A)'!$AH$67:$AH$67</definedName>
    <definedName name="__123Graph_FLBF" localSheetId="0" hidden="1">'[6]T3 Page 1'!#REF!</definedName>
    <definedName name="__123Graph_FLBF" localSheetId="2" hidden="1">'[6]T3 Page 1'!#REF!</definedName>
    <definedName name="__123Graph_FLBF" hidden="1">'[6]T3 Page 1'!#REF!</definedName>
    <definedName name="__123Graph_FPIC" localSheetId="0" hidden="1">'[6]T3 Page 1'!#REF!</definedName>
    <definedName name="__123Graph_FPIC" localSheetId="2" hidden="1">'[6]T3 Page 1'!#REF!</definedName>
    <definedName name="__123Graph_FPIC" hidden="1">'[6]T3 Page 1'!#REF!</definedName>
    <definedName name="__123Graph_LBL_ARESID" hidden="1">'[7]HIS19FIN(A)'!$R$3:$W$3</definedName>
    <definedName name="__123Graph_LBL_BRESID" hidden="1">'[7]HIS19FIN(A)'!$R$3:$W$3</definedName>
    <definedName name="__123Graph_X" localSheetId="0" hidden="1">#REF!</definedName>
    <definedName name="__123Graph_X" localSheetId="2" hidden="1">#REF!</definedName>
    <definedName name="__123Graph_X" hidden="1">#REF!</definedName>
    <definedName name="__123Graph_XACTHIC" localSheetId="0" hidden="1">'[6]FC Page 1'!#REF!</definedName>
    <definedName name="__123Graph_XACTHIC" localSheetId="2" hidden="1">'[6]FC Page 1'!#REF!</definedName>
    <definedName name="__123Graph_XACTHIC" hidden="1">'[6]FC Page 1'!#REF!</definedName>
    <definedName name="__123Graph_XALLTAX" localSheetId="0" hidden="1">'[3]Forecast data'!#REF!</definedName>
    <definedName name="__123Graph_XALLTAX" localSheetId="2" hidden="1">'[3]Forecast data'!#REF!</definedName>
    <definedName name="__123Graph_XALLTAX" hidden="1">'[3]Forecast data'!#REF!</definedName>
    <definedName name="__123Graph_XCHGSPD1" hidden="1">'[5]CHGSPD19.FIN'!$A$10:$A$25</definedName>
    <definedName name="__123Graph_XCHGSPD2" hidden="1">'[5]CHGSPD19.FIN'!$A$11:$A$25</definedName>
    <definedName name="__123Graph_XEFF" localSheetId="0" hidden="1">'[6]T3 Page 1'!#REF!</definedName>
    <definedName name="__123Graph_XEFF" localSheetId="2" hidden="1">'[6]T3 Page 1'!#REF!</definedName>
    <definedName name="__123Graph_XEFF" hidden="1">'[6]T3 Page 1'!#REF!</definedName>
    <definedName name="__123Graph_XGR14PBF1" hidden="1">'[7]HIS19FIN(A)'!$AL$70:$AL$81</definedName>
    <definedName name="__123Graph_XHOMEVAT" localSheetId="0" hidden="1">'[3]Forecast data'!#REF!</definedName>
    <definedName name="__123Graph_XHOMEVAT" localSheetId="2" hidden="1">'[3]Forecast data'!#REF!</definedName>
    <definedName name="__123Graph_XHOMEVAT" hidden="1">'[3]Forecast data'!#REF!</definedName>
    <definedName name="__123Graph_XIMPORT" localSheetId="0" hidden="1">'[3]Forecast data'!#REF!</definedName>
    <definedName name="__123Graph_XIMPORT" localSheetId="2" hidden="1">'[3]Forecast data'!#REF!</definedName>
    <definedName name="__123Graph_XIMPORT" hidden="1">'[3]Forecast data'!#REF!</definedName>
    <definedName name="__123Graph_XLBF" localSheetId="0" hidden="1">'[6]T3 Page 1'!#REF!</definedName>
    <definedName name="__123Graph_XLBF" localSheetId="2" hidden="1">'[6]T3 Page 1'!#REF!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localSheetId="0" hidden="1">'[6]T3 Page 1'!#REF!</definedName>
    <definedName name="__123Graph_XPIC" localSheetId="2" hidden="1">'[6]T3 Page 1'!#REF!</definedName>
    <definedName name="__123Graph_XPIC" hidden="1">'[6]T3 Page 1'!#REF!</definedName>
    <definedName name="__123Graph_XSTAG2ALL" localSheetId="0" hidden="1">'[3]Forecast data'!#REF!</definedName>
    <definedName name="__123Graph_XSTAG2ALL" localSheetId="2" hidden="1">'[3]Forecast data'!#REF!</definedName>
    <definedName name="__123Graph_XSTAG2ALL" hidden="1">'[3]Forecast data'!#REF!</definedName>
    <definedName name="__123Graph_XSTAG2EC" localSheetId="0" hidden="1">'[3]Forecast data'!#REF!</definedName>
    <definedName name="__123Graph_XSTAG2EC" localSheetId="2" hidden="1">'[3]Forecast data'!#REF!</definedName>
    <definedName name="__123Graph_XSTAG2EC" hidden="1">'[3]Forecast data'!#REF!</definedName>
    <definedName name="__123Graph_XTOBREV" localSheetId="0" hidden="1">'[3]Forecast data'!#REF!</definedName>
    <definedName name="__123Graph_XTOBREV" localSheetId="2" hidden="1">'[3]Forecast data'!#REF!</definedName>
    <definedName name="__123Graph_XTOBREV" hidden="1">'[3]Forecast data'!#REF!</definedName>
    <definedName name="__123Graph_XTOTAL" localSheetId="0" hidden="1">'[3]Forecast data'!#REF!</definedName>
    <definedName name="__123Graph_XTOTAL" localSheetId="2" hidden="1">'[3]Forecast data'!#REF!</definedName>
    <definedName name="__123Graph_XTOTAL" hidden="1">'[3]Forecast data'!#REF!</definedName>
    <definedName name="__a1" localSheetId="0" hidden="1">{"July 00",#N/A,TRUE,"Revised P&amp;L";"July 00",#N/A,TRUE,"Income";"July 00",#N/A,TRUE,"Staff costs";"July 00",#N/A,TRUE,"Marketing";"July 00",#N/A,TRUE,"Creative";"July 00",#N/A,TRUE,"Service";"July 00",#N/A,TRUE,"General Establishment";"July 00",#N/A,TRUE,"BALSHEET";"July 00",#N/A,TRUE,"CASH FLOW"}</definedName>
    <definedName name="__a1" hidden="1">{"July 00",#N/A,TRUE,"Revised P&amp;L";"July 00",#N/A,TRUE,"Income";"July 00",#N/A,TRUE,"Staff costs";"July 00",#N/A,TRUE,"Marketing";"July 00",#N/A,TRUE,"Creative";"July 00",#N/A,TRUE,"Service";"July 00",#N/A,TRUE,"General Establishment";"July 00",#N/A,TRUE,"BALSHEET";"July 00",#N/A,TRUE,"CASH FLOW"}</definedName>
    <definedName name="__a2" localSheetId="0" hidden="1">{"July 97",#N/A,TRUE,"Revised P&amp;L";"July 97",#N/A,TRUE,"Income";"July 97",#N/A,TRUE,"Staff costs";"July 97",#N/A,TRUE,"Marketing";"July 97",#N/A,TRUE,"Service";"July 97",#N/A,TRUE,"Creative";"July 97",#N/A,TRUE,"General Establishment";"July 97",#N/A,TRUE,"BALSHEET";"July 97",#N/A,TRUE,"CASH FLOW"}</definedName>
    <definedName name="__a2" hidden="1">{"July 97",#N/A,TRUE,"Revised P&amp;L";"July 97",#N/A,TRUE,"Income";"July 97",#N/A,TRUE,"Staff costs";"July 97",#N/A,TRUE,"Marketing";"July 97",#N/A,TRUE,"Service";"July 97",#N/A,TRUE,"Creative";"July 97",#N/A,TRUE,"General Establishment";"July 97",#N/A,TRUE,"BALSHEET";"July 97",#N/A,TRUE,"CASH FLOW"}</definedName>
    <definedName name="__as2" localSheetId="1" hidden="1">'[2]#REF'!$C$18:$C$18</definedName>
    <definedName name="__as2" hidden="1">'[2]#REF'!$C$18:$C$18</definedName>
    <definedName name="__gh2" localSheetId="0" hidden="1">{"'100'!$A$1:$M$83"}</definedName>
    <definedName name="__gh2" hidden="1">{"'100'!$A$1:$M$83"}</definedName>
    <definedName name="__T1" localSheetId="0" hidden="1">{"'EARLY LIFE SAVINGS - COSTS '!$A$1:$N$56"}</definedName>
    <definedName name="__T1" localSheetId="1" hidden="1">{"'EARLY LIFE SAVINGS - COSTS '!$A$1:$N$56"}</definedName>
    <definedName name="__T1" hidden="1">{"'EARLY LIFE SAVINGS - COSTS '!$A$1:$N$56"}</definedName>
    <definedName name="__T2" localSheetId="0" hidden="1">{"'EARLY LIFE SAVINGS - COSTS '!$A$1:$N$56"}</definedName>
    <definedName name="__T2" localSheetId="1" hidden="1">{"'EARLY LIFE SAVINGS - COSTS '!$A$1:$N$56"}</definedName>
    <definedName name="__T2" hidden="1">{"'EARLY LIFE SAVINGS - COSTS '!$A$1:$N$56"}</definedName>
    <definedName name="__xlfn.BAHTTEXT" hidden="1">#NAME?</definedName>
    <definedName name="_1__123Graph_ACHART_15" hidden="1">[10]USGC!$B$34:$B$53</definedName>
    <definedName name="_10__123Graph_XCHART_15" hidden="1">[10]USGC!$A$34:$A$53</definedName>
    <definedName name="_123Graph_A" localSheetId="0" hidden="1">#REF!</definedName>
    <definedName name="_123Graph_A" localSheetId="2" hidden="1">#REF!</definedName>
    <definedName name="_123Graph_A" hidden="1">#REF!</definedName>
    <definedName name="_2__123Graph_BCHART_10" hidden="1">[10]USGC!$L$34:$L$53</definedName>
    <definedName name="_3__123Graph_BCHART_13" hidden="1">[10]USGC!$R$34:$R$53</definedName>
    <definedName name="_4__123Graph_BCHART_15" hidden="1">[10]USGC!$C$34:$C$53</definedName>
    <definedName name="_5__123Graph_CCHART_10" hidden="1">[10]USGC!$F$34:$F$53</definedName>
    <definedName name="_6__123Graph_CCHART_13" hidden="1">[10]USGC!$O$34:$O$53</definedName>
    <definedName name="_7__123Graph_CCHART_15" hidden="1">[10]USGC!$D$34:$D$53</definedName>
    <definedName name="_8__123Graph_XCHART_10" hidden="1">[10]USGC!$A$34:$A$53</definedName>
    <definedName name="_9__123Graph_XCHART_13" hidden="1">[10]USGC!$A$34:$A$53</definedName>
    <definedName name="_a1" localSheetId="0" hidden="1">{"July 00",#N/A,TRUE,"Revised P&amp;L";"July 00",#N/A,TRUE,"Income";"July 00",#N/A,TRUE,"Staff costs";"July 00",#N/A,TRUE,"Marketing";"July 00",#N/A,TRUE,"Creative";"July 00",#N/A,TRUE,"Service";"July 00",#N/A,TRUE,"General Establishment";"July 00",#N/A,TRUE,"BALSHEET";"July 00",#N/A,TRUE,"CASH FLOW"}</definedName>
    <definedName name="_a1" hidden="1">{"July 00",#N/A,TRUE,"Revised P&amp;L";"July 00",#N/A,TRUE,"Income";"July 00",#N/A,TRUE,"Staff costs";"July 00",#N/A,TRUE,"Marketing";"July 00",#N/A,TRUE,"Creative";"July 00",#N/A,TRUE,"Service";"July 00",#N/A,TRUE,"General Establishment";"July 00",#N/A,TRUE,"BALSHEET";"July 00",#N/A,TRUE,"CASH FLOW"}</definedName>
    <definedName name="_a2" localSheetId="0" hidden="1">{"July 97",#N/A,TRUE,"Revised P&amp;L";"July 97",#N/A,TRUE,"Income";"July 97",#N/A,TRUE,"Staff costs";"July 97",#N/A,TRUE,"Marketing";"July 97",#N/A,TRUE,"Service";"July 97",#N/A,TRUE,"Creative";"July 97",#N/A,TRUE,"General Establishment";"July 97",#N/A,TRUE,"BALSHEET";"July 97",#N/A,TRUE,"CASH FLOW"}</definedName>
    <definedName name="_a2" hidden="1">{"July 97",#N/A,TRUE,"Revised P&amp;L";"July 97",#N/A,TRUE,"Income";"July 97",#N/A,TRUE,"Staff costs";"July 97",#N/A,TRUE,"Marketing";"July 97",#N/A,TRUE,"Service";"July 97",#N/A,TRUE,"Creative";"July 97",#N/A,TRUE,"General Establishment";"July 97",#N/A,TRUE,"BALSHEET";"July 97",#N/A,TRUE,"CASH FLOW"}</definedName>
    <definedName name="_as2" hidden="1">#N/A</definedName>
    <definedName name="_blank" localSheetId="0" hidden="1">#REF!</definedName>
    <definedName name="_blank" localSheetId="2" hidden="1">#REF!</definedName>
    <definedName name="_blank" hidden="1">#REF!</definedName>
    <definedName name="_cap1" localSheetId="0" hidden="1">{"'EARLY LIFE SAVINGS - COSTS '!$A$1:$N$56"}</definedName>
    <definedName name="_cap1" hidden="1">{"'EARLY LIFE SAVINGS - COSTS '!$A$1:$N$56"}</definedName>
    <definedName name="_cur1" localSheetId="0" hidden="1">{"'EARLY LIFE SAVINGS - COSTS '!$A$1:$N$56"}</definedName>
    <definedName name="_cur1" hidden="1">{"'EARLY LIFE SAVINGS - COSTS '!$A$1:$N$56"}</definedName>
    <definedName name="_Fill" hidden="1">#N/A</definedName>
    <definedName name="_Fill1" localSheetId="0" hidden="1">#REF!</definedName>
    <definedName name="_Fill1" localSheetId="2" hidden="1">#REF!</definedName>
    <definedName name="_Fill1" hidden="1">#REF!</definedName>
    <definedName name="_Fill2" hidden="1">'[11]#REF'!$A$4:$A$71</definedName>
    <definedName name="_g1" localSheetId="0" hidden="1">{"'100'!$A$1:$M$83"}</definedName>
    <definedName name="_g1" hidden="1">{"'100'!$A$1:$M$83"}</definedName>
    <definedName name="_gh1" localSheetId="0" hidden="1">{"'100'!$A$1:$M$83"}</definedName>
    <definedName name="_gh1" hidden="1">{"'100'!$A$1:$M$83"}</definedName>
    <definedName name="_gh2" localSheetId="0" hidden="1">{"'100'!$A$1:$M$83"}</definedName>
    <definedName name="_gh2" hidden="1">{"'100'!$A$1:$M$83"}</definedName>
    <definedName name="_Key1" hidden="1">#N/A</definedName>
    <definedName name="_Key2" hidden="1">#N/A</definedName>
    <definedName name="_mm1" localSheetId="0" hidden="1">{0}</definedName>
    <definedName name="_mm1" hidden="1">{0}</definedName>
    <definedName name="_Order1" hidden="1">255</definedName>
    <definedName name="_Order2" hidden="1">255</definedName>
    <definedName name="_Regression_Out" localSheetId="0" hidden="1">#REF!</definedName>
    <definedName name="_Regression_Out" localSheetId="2" hidden="1">#REF!</definedName>
    <definedName name="_Regression_Out" hidden="1">#REF!</definedName>
    <definedName name="_Regression_X" localSheetId="0" hidden="1">#REF!</definedName>
    <definedName name="_Regression_X" localSheetId="2" hidden="1">#REF!</definedName>
    <definedName name="_Regression_X" hidden="1">#REF!</definedName>
    <definedName name="_Regression_Y" localSheetId="0" hidden="1">#REF!</definedName>
    <definedName name="_Regression_Y" localSheetId="2" hidden="1">#REF!</definedName>
    <definedName name="_Regression_Y" hidden="1">#REF!</definedName>
    <definedName name="_sew2" localSheetId="0" hidden="1">{"'EARLY LIFE SAVINGS - COSTS '!$A$1:$N$56"}</definedName>
    <definedName name="_sew2" hidden="1">{"'EARLY LIFE SAVINGS - COSTS '!$A$1:$N$56"}</definedName>
    <definedName name="_Sort" localSheetId="0" hidden="1">#REF!</definedName>
    <definedName name="_Sort" localSheetId="2" hidden="1">#REF!</definedName>
    <definedName name="_Sort" hidden="1">#REF!</definedName>
    <definedName name="_T1" localSheetId="0" hidden="1">{"'EARLY LIFE SAVINGS - COSTS '!$A$1:$N$56"}</definedName>
    <definedName name="_T1" localSheetId="1" hidden="1">{"'EARLY LIFE SAVINGS - COSTS '!$A$1:$N$56"}</definedName>
    <definedName name="_T1" hidden="1">{"'EARLY LIFE SAVINGS - COSTS '!$A$1:$N$56"}</definedName>
    <definedName name="_T2" localSheetId="0" hidden="1">{"'EARLY LIFE SAVINGS - COSTS '!$A$1:$N$56"}</definedName>
    <definedName name="_T2" localSheetId="1" hidden="1">{"'EARLY LIFE SAVINGS - COSTS '!$A$1:$N$56"}</definedName>
    <definedName name="_T2" hidden="1">{"'EARLY LIFE SAVINGS - COSTS '!$A$1:$N$56"}</definedName>
    <definedName name="a" localSheetId="0" hidden="1">{"'100'!$A$1:$M$83"}</definedName>
    <definedName name="a" localSheetId="1" hidden="1">{"'100'!$A$1:$M$83"}</definedName>
    <definedName name="a" hidden="1">{"'100'!$A$1:$M$83"}</definedName>
    <definedName name="aa" localSheetId="0" hidden="1">{"Res_010",#N/A,FALSE,"Res_010";"sum1",#N/A,FALSE,"Res_010"}</definedName>
    <definedName name="aa" hidden="1">{"Res_010",#N/A,FALSE,"Res_010";"sum1",#N/A,FALSE,"Res_010"}</definedName>
    <definedName name="aaa" localSheetId="0" hidden="1">{"Res_010",#N/A,FALSE,"Res_010";"sum1",#N/A,FALSE,"Res_010"}</definedName>
    <definedName name="aaa" hidden="1">{"Res_010",#N/A,FALSE,"Res_010";"sum1",#N/A,FALSE,"Res_010"}</definedName>
    <definedName name="AAA_DOCTOPS" hidden="1">"AAA_SET"</definedName>
    <definedName name="AAA_duser" hidden="1">"OFF"</definedName>
    <definedName name="aaaa" localSheetId="0" hidden="1">{"'100'!$A$1:$M$83"}</definedName>
    <definedName name="aaaa" hidden="1">{"'100'!$A$1:$M$83"}</definedName>
    <definedName name="aaaaa"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 localSheetId="0" hidden="1">{"ProductCo PSTN Lines",#N/A,FALSE,"ProductCo Lines Output"}</definedName>
    <definedName name="aaaaaaaaaaaaa" hidden="1">{"ProductCo PSTN Lines",#N/A,FALSE,"ProductCo Lines Output"}</definedName>
    <definedName name="aaaaaaaaaaaaaaaa" localSheetId="0" hidden="1">{"'EARLY LIFE SAVINGS - COSTS '!$A$1:$N$56"}</definedName>
    <definedName name="aaaaaaaaaaaaaaaa" hidden="1">{"'EARLY LIFE SAVINGS - COSTS '!$A$1:$N$56"}</definedName>
    <definedName name="aaaaaaaaaaaaaaaaaaaaaaa" localSheetId="0" hidden="1">{"Res_010",#N/A,FALSE,"Res_010";"sum1",#N/A,FALSE,"Res_010"}</definedName>
    <definedName name="aaaaaaaaaaaaaaaaaaaaaaa" hidden="1">{"Res_010",#N/A,FALSE,"Res_010";"sum1",#N/A,FALSE,"Res_010"}</definedName>
    <definedName name="aaaaaaaaaaaaaaaaaaaaaaaa" localSheetId="0" hidden="1">{"ProductCo PSTN Lines",#N/A,FALSE,"ProductCo Lines Output"}</definedName>
    <definedName name="aaaaaaaaaaaaaaaaaaaaaaaa" hidden="1">{"ProductCo PSTN Lines",#N/A,FALSE,"ProductCo Lines Output"}</definedName>
    <definedName name="aaaaaaaaaaaaaaaaaaaaaaaaa"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aaaaaaaaaaaaaaaaaaaaaaaaaaaaaaaaaaaaaaaaaaaa" localSheetId="0" hidden="1">#REF!</definedName>
    <definedName name="aaaaaaaaaaaaaaaaaaaaaaaaaaaaaaaaaaaaaaaaaaaaa" localSheetId="2" hidden="1">#REF!</definedName>
    <definedName name="aaaaaaaaaaaaaaaaaaaaaaaaaaaaaaaaaaaaaaaaaaaaa" hidden="1">#REF!</definedName>
    <definedName name="AAB_Addin5" hidden="1">"AAB_Description for addin 5,Description for addin 5,Description for addin 5,Description for addin 5,Description for addin 5,Description for addin 5"</definedName>
    <definedName name="ab" localSheetId="0" hidden="1">{"'100'!$A$1:$M$83"}</definedName>
    <definedName name="ab" hidden="1">{"'100'!$A$1:$M$83"}</definedName>
    <definedName name="ac" localSheetId="0" hidden="1">{"'100'!$A$1:$M$83"}</definedName>
    <definedName name="ac" hidden="1">{"'100'!$A$1:$M$83"}</definedName>
    <definedName name="AccessOpt" hidden="1">"Yes"</definedName>
    <definedName name="AccRev2" localSheetId="0">'[12]Product Reference'!#REF!</definedName>
    <definedName name="AccRev2">'[12]Product Reference'!#REF!</definedName>
    <definedName name="AccRevenue_TermOverride" localSheetId="0">'[12]Product Reference'!#REF!</definedName>
    <definedName name="AccRevenue_TermOverride">'[12]Product Reference'!#REF!</definedName>
    <definedName name="acfullyear" localSheetId="0" hidden="1">{#N/A,#N/A,FALSE,"Summary (Target)";#N/A,#N/A,FALSE,"Extnl Targets  Var";#N/A,#N/A,FALSE,"Total Revenue Analysis";#N/A,#N/A,FALSE,"Total Revenue by Products";#N/A,#N/A,FALSE,"OOC External Analysis";#N/A,#N/A,FALSE,"OOC External by Products";#N/A,#N/A,FALSE,"Joint Ventures"}</definedName>
    <definedName name="acfullyear" hidden="1">{#N/A,#N/A,FALSE,"Summary (Target)";#N/A,#N/A,FALSE,"Extnl Targets  Var";#N/A,#N/A,FALSE,"Total Revenue Analysis";#N/A,#N/A,FALSE,"Total Revenue by Products";#N/A,#N/A,FALSE,"OOC External Analysis";#N/A,#N/A,FALSE,"OOC External by Products";#N/A,#N/A,FALSE,"Joint Ventures"}</definedName>
    <definedName name="acm" localSheetId="0" hidden="1">{"'100'!$A$1:$M$83"}</definedName>
    <definedName name="acm" hidden="1">{"'100'!$A$1:$M$83"}</definedName>
    <definedName name="acyear" localSheetId="0" hidden="1">{#N/A,#N/A,FALSE,"Summary (Target)";#N/A,#N/A,FALSE,"Extnl Targets  Var";#N/A,#N/A,FALSE,"Total Revenue Analysis";#N/A,#N/A,FALSE,"Total Revenue by Products";#N/A,#N/A,FALSE,"OOC External Analysis";#N/A,#N/A,FALSE,"OOC External by Products";#N/A,#N/A,FALSE,"Joint Ventures"}</definedName>
    <definedName name="acyear" hidden="1">{#N/A,#N/A,FALSE,"Summary (Target)";#N/A,#N/A,FALSE,"Extnl Targets  Var";#N/A,#N/A,FALSE,"Total Revenue Analysis";#N/A,#N/A,FALSE,"Total Revenue by Products";#N/A,#N/A,FALSE,"OOC External Analysis";#N/A,#N/A,FALSE,"OOC External by Products";#N/A,#N/A,FALSE,"Joint Ventures"}</definedName>
    <definedName name="AD" localSheetId="0" hidden="1">{"'100'!$A$1:$M$83"}</definedName>
    <definedName name="AD" hidden="1">{"'100'!$A$1:$M$83"}</definedName>
    <definedName name="adasdsadas"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dasdsada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am" localSheetId="0" hidden="1">{"Res_010",#N/A,FALSE,"Res_010";"sum1",#N/A,FALSE,"Res_010"}</definedName>
    <definedName name="am" hidden="1">{"Res_010",#N/A,FALSE,"Res_010";"sum1",#N/A,FALSE,"Res_010"}</definedName>
    <definedName name="anscount" hidden="1">1</definedName>
    <definedName name="as" hidden="1">#N/A</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0"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0"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0" hidden="1">#REF!</definedName>
    <definedName name="asdf" hidden="1">#REF!</definedName>
    <definedName name="ASDFA" localSheetId="0"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djkf" localSheetId="0" hidden="1">{0}</definedName>
    <definedName name="asdjkf" hidden="1">{0}</definedName>
    <definedName name="ASFD" localSheetId="0"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sssssssssss" localSheetId="0" hidden="1">{"ProductCo PSTN Lines",#N/A,FALSE,"ProductCo Lines Output"}</definedName>
    <definedName name="assssssssssss" hidden="1">{"ProductCo PSTN Lines",#N/A,FALSE,"ProductCo Lines Output"}</definedName>
    <definedName name="b"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B_ECC_15_16" localSheetId="0">#REF!</definedName>
    <definedName name="B_ECC_15_16">#REF!</definedName>
    <definedName name="B_ECC_16_17" localSheetId="0">#REF!</definedName>
    <definedName name="B_ECC_16_17">#REF!</definedName>
    <definedName name="bb" hidden="1">#N/A</definedName>
    <definedName name="bbarl" localSheetId="0" hidden="1">#REF!</definedName>
    <definedName name="bbarl" localSheetId="2" hidden="1">#REF!</definedName>
    <definedName name="bbarl" hidden="1">#REF!</definedName>
    <definedName name="bbb" localSheetId="0" hidden="1">{"'100'!$A$1:$M$83"}</definedName>
    <definedName name="bbb" hidden="1">{"'100'!$A$1:$M$83"}</definedName>
    <definedName name="BLPH1" hidden="1">'[13]4.6 ten year bonds'!$A$4</definedName>
    <definedName name="BLPH2" hidden="1">'[13]4.6 ten year bonds'!$D$4</definedName>
    <definedName name="BLPH3" hidden="1">'[13]4.6 ten year bonds'!$G$4</definedName>
    <definedName name="BLPH4" hidden="1">'[13]4.6 ten year bonds'!$J$4</definedName>
    <definedName name="BLPH5" hidden="1">'[13]4.6 ten year bonds'!$M$4</definedName>
    <definedName name="bq" localSheetId="0" hidden="1">#REF!</definedName>
    <definedName name="bq" localSheetId="2" hidden="1">#REF!</definedName>
    <definedName name="bq" hidden="1">#REF!</definedName>
    <definedName name="bsbs" localSheetId="0" hidden="1">{"Front - Landscape",#N/A,FALSE,"Front Sheet";#N/A,#N/A,FALSE,"PC 09-11";#N/A,#N/A,FALSE,"PC 12-13";"Vital Few Landscape",#N/A,FALSE,"Vital Few Deliverables";#N/A,#N/A,FALSE,"Qtr 1 Plan"}</definedName>
    <definedName name="bsbs" hidden="1">{"Front - Landscape",#N/A,FALSE,"Front Sheet";#N/A,#N/A,FALSE,"PC 09-11";#N/A,#N/A,FALSE,"PC 12-13";"Vital Few Landscape",#N/A,FALSE,"Vital Few Deliverables";#N/A,#N/A,FALSE,"Qtr 1 Plan"}</definedName>
    <definedName name="CanBeDeleted" localSheetId="0" hidden="1">{"Summary",#N/A,FALSE,"(3) Causal Analysis - Year-end"}</definedName>
    <definedName name="CanBeDeleted" hidden="1">{"Summary",#N/A,FALSE,"(3) Causal Analysis - Year-end"}</definedName>
    <definedName name="cap" localSheetId="0" hidden="1">{"'EARLY LIFE SAVINGS - COSTS '!$A$1:$N$56"}</definedName>
    <definedName name="cap" localSheetId="1" hidden="1">{"'EARLY LIFE SAVINGS - COSTS '!$A$1:$N$56"}</definedName>
    <definedName name="cap" hidden="1">{"'EARLY LIFE SAVINGS - COSTS '!$A$1:$N$56"}</definedName>
    <definedName name="CBWorkbookPriority" hidden="1">-2042846187</definedName>
    <definedName name="cc" localSheetId="0" hidden="1">{"ProductCo PSTN Lines",#N/A,FALSE,"ProductCo Lines Output"}</definedName>
    <definedName name="cc" hidden="1">{"ProductCo PSTN Lines",#N/A,FALSE,"ProductCo Lines Output"}</definedName>
    <definedName name="CCC" localSheetId="0" hidden="1">#REF!</definedName>
    <definedName name="CCC" hidden="1">#REF!</definedName>
    <definedName name="cccccccc" localSheetId="0" hidden="1">{"ProductCo PSTN Lines",#N/A,FALSE,"ProductCo Lines Output"}</definedName>
    <definedName name="cccccccc" hidden="1">{"ProductCo PSTN Lines",#N/A,FALSE,"ProductCo Lines Output"}</definedName>
    <definedName name="ccccccccccccccc" localSheetId="0" hidden="1">{"ProductCo PSTN Lines",#N/A,FALSE,"ProductCo Lines Output"}</definedName>
    <definedName name="ccccccccccccccc" hidden="1">{"ProductCo PSTN Lines",#N/A,FALSE,"ProductCo Lines Output"}</definedName>
    <definedName name="ccccccccccccccccccccc"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 localSheetId="0" hidden="1">{"MAJCore",#N/A,FALSE,"MAJ";"BISCore",#N/A,FALSE,"BIS";"SMECore",#N/A,FALSE,"SME";"SMMCore",#N/A,FALSE,"SMM";"SMPCore",#N/A,FALSE,"SMP";"SMCCore",#N/A,FALSE,"SMC";"SMRCore",#N/A,FALSE,"SMR";"CNSCore",#N/A,FALSE,"CNS";"REGCore",#N/A,FALSE,"REG"}</definedName>
    <definedName name="ccccccccccccccccccccccccc" hidden="1">{"MAJCore",#N/A,FALSE,"MAJ";"BISCore",#N/A,FALSE,"BIS";"SMECore",#N/A,FALSE,"SME";"SMMCore",#N/A,FALSE,"SMM";"SMPCore",#N/A,FALSE,"SMP";"SMCCore",#N/A,FALSE,"SMC";"SMRCore",#N/A,FALSE,"SMR";"CNSCore",#N/A,FALSE,"CNS";"REGCore",#N/A,FALSE,"REG"}</definedName>
    <definedName name="cccccccccccccccccccccccccccc" localSheetId="0" hidden="1">{"ProductCo PSTN Lines",#N/A,FALSE,"ProductCo Lines Output"}</definedName>
    <definedName name="cccccccccccccccccccccccccccc" hidden="1">{"ProductCo PSTN Lines",#N/A,FALSE,"ProductCo Lines Output"}</definedName>
    <definedName name="ccccccccccccccccccccccccccccccc"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ccccc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cccccccccccccccccccccccccccccccccccccc" localSheetId="0" hidden="1">{"ProductCo PSTN Lines",#N/A,FALSE,"ProductCo Lines Output"}</definedName>
    <definedName name="cccccccccccccccccccccccccccccccccccccccc" hidden="1">{"ProductCo PSTN Lines",#N/A,FALSE,"ProductCo Lines Output"}</definedName>
    <definedName name="ccccccccccccccccccccccccccccccccccccccccc" localSheetId="0" hidden="1">{"ProductCo PSTN Lines",#N/A,FALSE,"ProductCo Lines Output"}</definedName>
    <definedName name="ccccccccccccccccccccccccccccccccccccccccc" hidden="1">{"ProductCo PSTN Lines",#N/A,FALSE,"ProductCo Lines Output"}</definedName>
    <definedName name="cccccccccccccccddf" localSheetId="0" hidden="1">{"ProductCo PSTN Lines",#N/A,FALSE,"ProductCo Lines Output"}</definedName>
    <definedName name="cccccccccccccccddf" hidden="1">{"ProductCo PSTN Lines",#N/A,FALSE,"ProductCo Lines Output"}</definedName>
    <definedName name="cc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1"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1"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2"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2"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3"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cfb3"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cd" localSheetId="0" hidden="1">{"People Table",#N/A,FALSE,"Sheet1";"Function table",#N/A,FALSE,"Sheet1"}</definedName>
    <definedName name="cd" hidden="1">{"People Table",#N/A,FALSE,"Sheet1";"Function table",#N/A,FALSE,"Sheet1"}</definedName>
    <definedName name="ce" localSheetId="0" hidden="1">{"'EARLY LIFE SAVINGS - COSTS '!$A$1:$N$56"}</definedName>
    <definedName name="ce" localSheetId="1" hidden="1">{"'EARLY LIFE SAVINGS - COSTS '!$A$1:$N$56"}</definedName>
    <definedName name="ce" hidden="1">{"'EARLY LIFE SAVINGS - COSTS '!$A$1:$N$56"}</definedName>
    <definedName name="cfd" localSheetId="0" hidden="1">{"ProductCo PSTN Lines",#N/A,FALSE,"ProductCo Lines Output"}</definedName>
    <definedName name="cfd" hidden="1">{"ProductCo PSTN Lines",#N/A,FALSE,"ProductCo Lines Output"}</definedName>
    <definedName name="crap" localSheetId="0" hidden="1">{"'EARLY LIFE SAVINGS - COSTS '!$A$1:$N$56"}</definedName>
    <definedName name="crap" localSheetId="1" hidden="1">{"'EARLY LIFE SAVINGS - COSTS '!$A$1:$N$56"}</definedName>
    <definedName name="crap" hidden="1">{"'EARLY LIFE SAVINGS - COSTS '!$A$1:$N$56"}</definedName>
    <definedName name="crap1" localSheetId="0" hidden="1">{"'EARLY LIFE SAVINGS - COSTS '!$A$1:$N$56"}</definedName>
    <definedName name="crap1" hidden="1">{"'EARLY LIFE SAVINGS - COSTS '!$A$1:$N$56"}</definedName>
    <definedName name="Creditors" localSheetId="0" hidden="1">{"'100'!$A$1:$M$83"}</definedName>
    <definedName name="Creditors" hidden="1">{"'100'!$A$1:$M$83"}</definedName>
    <definedName name="credors" localSheetId="0" hidden="1">{"'100'!$A$1:$M$83"}</definedName>
    <definedName name="credors" hidden="1">{"'100'!$A$1:$M$83"}</definedName>
    <definedName name="csadfsafdsaf" localSheetId="0" hidden="1">{"ProductCo PSTN Lines",#N/A,FALSE,"ProductCo Lines Output"}</definedName>
    <definedName name="csadfsafdsaf" hidden="1">{"ProductCo PSTN Lines",#N/A,FALSE,"ProductCo Lines Output"}</definedName>
    <definedName name="cur" localSheetId="0" hidden="1">{"'EARLY LIFE SAVINGS - COSTS '!$A$1:$N$56"}</definedName>
    <definedName name="cur" localSheetId="1" hidden="1">{"'EARLY LIFE SAVINGS - COSTS '!$A$1:$N$56"}</definedName>
    <definedName name="cur" hidden="1">{"'EARLY LIFE SAVINGS - COSTS '!$A$1:$N$56"}</definedName>
    <definedName name="CX_100M" localSheetId="0">#REF!</definedName>
    <definedName name="CX_100M">#REF!</definedName>
    <definedName name="CX_1G" localSheetId="0">#REF!</definedName>
    <definedName name="CX_1G">#REF!</definedName>
    <definedName name="CX_EBD_OFFER" localSheetId="0">#REF!</definedName>
    <definedName name="CX_EBD_OFFER">#REF!</definedName>
    <definedName name="CX_OFFER_EBD_Value" localSheetId="0">#REF!</definedName>
    <definedName name="CX_OFFER_EBD_Value">#REF!</definedName>
    <definedName name="CX_OFFER_Hardcode" localSheetId="0">#REF!</definedName>
    <definedName name="CX_OFFER_Hardcode">#REF!</definedName>
    <definedName name="CX_OFFER_Value" localSheetId="0">#REF!</definedName>
    <definedName name="CX_OFFER_Value">#REF!</definedName>
    <definedName name="CX_SPECIAL_OFFER" localSheetId="0">#REF!</definedName>
    <definedName name="CX_SPECIAL_OFFER">#REF!</definedName>
    <definedName name="Datastream" localSheetId="0" hidden="1">{"Summary",#N/A,FALSE,"(3) Causal Analysis - Year-end"}</definedName>
    <definedName name="Datastream" hidden="1">{"Summary",#N/A,FALSE,"(3) Causal Analysis - Year-end"}</definedName>
    <definedName name="dave" localSheetId="0" hidden="1">{"'EARLY LIFE SAVINGS - COSTS '!$A$1:$N$56"}</definedName>
    <definedName name="dave" hidden="1">{"'EARLY LIFE SAVINGS - COSTS '!$A$1:$N$56"}</definedName>
    <definedName name="daz" localSheetId="0" hidden="1">{"'EARLY LIFE SAVINGS - COSTS '!$A$1:$N$56"}</definedName>
    <definedName name="daz" hidden="1">{"'EARLY LIFE SAVINGS - COSTS '!$A$1:$N$56"}</definedName>
    <definedName name="dcjdjs" localSheetId="0" hidden="1">{#N/A,#N/A,FALSE,"Customer Ops";#N/A,#N/A,FALSE,"Field Ops";#N/A,#N/A,FALSE,"Ops Management";#N/A,#N/A,FALSE,"Contact Centre";#N/A,#N/A,FALSE,"Credit Services";#N/A,#N/A,FALSE,"Horizon"}</definedName>
    <definedName name="dcjdjs" hidden="1">{#N/A,#N/A,FALSE,"Customer Ops";#N/A,#N/A,FALSE,"Field Ops";#N/A,#N/A,FALSE,"Ops Management";#N/A,#N/A,FALSE,"Contact Centre";#N/A,#N/A,FALSE,"Credit Services";#N/A,#N/A,FALSE,"Horizon"}</definedName>
    <definedName name="dd" localSheetId="0" hidden="1">{"ProductCo PSTN Lines",#N/A,FALSE,"ProductCo Lines Output"}</definedName>
    <definedName name="dd" hidden="1">{"ProductCo PSTN Lines",#N/A,FALSE,"ProductCo Lines Output"}</definedName>
    <definedName name="ddd" localSheetId="0" hidden="1">{"'100'!$A$1:$M$83"}</definedName>
    <definedName name="ddd" localSheetId="1" hidden="1">{"'100'!$A$1:$M$83"}</definedName>
    <definedName name="ddd" hidden="1">{"'100'!$A$1:$M$83"}</definedName>
    <definedName name="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 localSheetId="0" hidden="1">{"ProductCo PSTN Lines",#N/A,FALSE,"ProductCo Lines Output"}</definedName>
    <definedName name="dddddddddddddd" hidden="1">{"ProductCo PSTN Lines",#N/A,FALSE,"ProductCo Lines Output"}</definedName>
    <definedName name="ddddddddddd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 localSheetId="0" hidden="1">{"ProductCo PSTN Lines",#N/A,FALSE,"ProductCo Lines Output"}</definedName>
    <definedName name="ddddddddddddddddddddddddddd" hidden="1">{"ProductCo PSTN Lines",#N/A,FALSE,"ProductCo Lines Output"}</definedName>
    <definedName name="dddddddddddddddddddddddd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ddddddddddddddddddddddddddddddddddddddddddddd" localSheetId="0" hidden="1">{"ProductCo PSTN Lines",#N/A,FALSE,"ProductCo Lines Output"}</definedName>
    <definedName name="ddddddddddddddddddddddddddddddddddddddddddddd" hidden="1">{"ProductCo PSTN Lines",#N/A,FALSE,"ProductCo Lines Output"}</definedName>
    <definedName name="ddkjas" localSheetId="0" hidden="1">{#N/A,#N/A,FALSE,"Customer Ops";#N/A,#N/A,FALSE,"Field Ops";#N/A,#N/A,FALSE,"Ops Management";#N/A,#N/A,FALSE,"Contact Centre";#N/A,#N/A,FALSE,"Credit Services";#N/A,#N/A,FALSE,"Horizon"}</definedName>
    <definedName name="ddkjas" hidden="1">{#N/A,#N/A,FALSE,"Customer Ops";#N/A,#N/A,FALSE,"Field Ops";#N/A,#N/A,FALSE,"Ops Management";#N/A,#N/A,FALSE,"Contact Centre";#N/A,#N/A,FALSE,"Credit Services";#N/A,#N/A,FALSE,"Horizon"}</definedName>
    <definedName name="dee" localSheetId="0" hidden="1">{"'EARLY LIFE SAVINGS - COSTS '!$A$1:$N$56"}</definedName>
    <definedName name="dee" hidden="1">{"'EARLY LIFE SAVINGS - COSTS '!$A$1:$N$56"}</definedName>
    <definedName name="Derek" hidden="1">'[14]London All Projects'!$A$4:$A$71</definedName>
    <definedName name="Derek2" hidden="1">'[14]London All Projects'!$C$18:$C$18</definedName>
    <definedName name="Derek3" hidden="1">'[14]London All Projects'!$D$18:$D$18</definedName>
    <definedName name="DF_LA_Cx" localSheetId="0">#REF!</definedName>
    <definedName name="DF_LA_Cx">#REF!</definedName>
    <definedName name="DF_LA_Rental" localSheetId="0">#REF!</definedName>
    <definedName name="DF_LA_Rental">#REF!</definedName>
    <definedName name="DF_Std_Cx" localSheetId="0">#REF!</definedName>
    <definedName name="DF_Std_Cx">#REF!</definedName>
    <definedName name="DF_Std_MainLink" localSheetId="0">#REF!</definedName>
    <definedName name="DF_Std_MainLink">#REF!</definedName>
    <definedName name="DF_Std_Rental" localSheetId="0">#REF!</definedName>
    <definedName name="DF_Std_Rental">#REF!</definedName>
    <definedName name="dgr" localSheetId="0" hidden="1">{"common",#N/A,TRUE,"Common Input";"Sum Res_010",#N/A,TRUE,"Res_010";"Sum Res_011",#N/A,TRUE,"Res_011";"Sum Res_012",#N/A,TRUE,"Res_012";"Sum Res_013",#N/A,TRUE,"Res_013"}</definedName>
    <definedName name="dgr" hidden="1">{"common",#N/A,TRUE,"Common Input";"Sum Res_010",#N/A,TRUE,"Res_010";"Sum Res_011",#N/A,TRUE,"Res_011";"Sum Res_012",#N/A,TRUE,"Res_012";"Sum Res_013",#N/A,TRUE,"Res_013"}</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hd" localSheetId="0" hidden="1">{"Res_010",#N/A,FALSE,"Res_010";"sum1",#N/A,FALSE,"Res_010"}</definedName>
    <definedName name="dhd" hidden="1">{"Res_010",#N/A,FALSE,"Res_010";"sum1",#N/A,FALSE,"Res_010"}</definedName>
    <definedName name="dhds" localSheetId="0" hidden="1">{"Res_010",#N/A,FALSE,"Res_010";"sum1",#N/A,FALSE,"Res_010"}</definedName>
    <definedName name="dhds" hidden="1">{"Res_010",#N/A,FALSE,"Res_010";"sum1",#N/A,FALSE,"Res_010"}</definedName>
    <definedName name="Distribution" localSheetId="0" hidden="1">#REF!</definedName>
    <definedName name="Distribution" localSheetId="2" hidden="1">#REF!</definedName>
    <definedName name="Distribution" hidden="1">#REF!</definedName>
    <definedName name="dkdhae" localSheetId="0" hidden="1">{#N/A,#N/A,FALSE,"Customer Ops";#N/A,#N/A,FALSE,"Field Ops";#N/A,#N/A,FALSE,"Ops Management";#N/A,#N/A,FALSE,"Contact Centre";#N/A,#N/A,FALSE,"Credit Services";#N/A,#N/A,FALSE,"Horizon"}</definedName>
    <definedName name="dkdhae" hidden="1">{#N/A,#N/A,FALSE,"Customer Ops";#N/A,#N/A,FALSE,"Field Ops";#N/A,#N/A,FALSE,"Ops Management";#N/A,#N/A,FALSE,"Contact Centre";#N/A,#N/A,FALSE,"Credit Services";#N/A,#N/A,FALSE,"Horizon"}</definedName>
    <definedName name="DLKSDHJAS" localSheetId="0" hidden="1">{#N/A,#N/A,FALSE,"Consumer Finance";#N/A,#N/A,FALSE,"Consumer Exec"}</definedName>
    <definedName name="DLKSDHJAS" hidden="1">{#N/A,#N/A,FALSE,"Consumer Finance";#N/A,#N/A,FALSE,"Consumer Exec"}</definedName>
    <definedName name="ds" localSheetId="0" hidden="1">{"Summary",#N/A,FALSE,"(3) Causal Analysis - Year-end"}</definedName>
    <definedName name="ds" hidden="1">{"Summary",#N/A,FALSE,"(3) Causal Analysis - Year-end"}</definedName>
    <definedName name="dsads" localSheetId="0" hidden="1">{"MAJCore",#N/A,FALSE,"MAJ";"BISCore",#N/A,FALSE,"BIS";"SMECore",#N/A,FALSE,"SME";"SMMCore",#N/A,FALSE,"SMM";"SMPCore",#N/A,FALSE,"SMP";"SMCCore",#N/A,FALSE,"SMC";"SMRCore",#N/A,FALSE,"SMR";"CNSCore",#N/A,FALSE,"CNS";"REGCore",#N/A,FALSE,"REG"}</definedName>
    <definedName name="dsads" hidden="1">{"MAJCore",#N/A,FALSE,"MAJ";"BISCore",#N/A,FALSE,"BIS";"SMECore",#N/A,FALSE,"SME";"SMMCore",#N/A,FALSE,"SMM";"SMPCore",#N/A,FALSE,"SMP";"SMCCore",#N/A,FALSE,"SMC";"SMRCore",#N/A,FALSE,"SMR";"CNSCore",#N/A,FALSE,"CNS";"REGCore",#N/A,FALSE,"REG"}</definedName>
    <definedName name="dseee" localSheetId="0" hidden="1">{"'EARLY LIFE SAVINGS - COSTS '!$A$1:$N$56"}</definedName>
    <definedName name="dseee" hidden="1">{"'EARLY LIFE SAVINGS - COSTS '!$A$1:$N$56"}</definedName>
    <definedName name="dwdw" localSheetId="0" hidden="1">{"Res_010",#N/A,FALSE,"Res_010";"sum1",#N/A,FALSE,"Res_010"}</definedName>
    <definedName name="dwdw" hidden="1">{"Res_010",#N/A,FALSE,"Res_010";"sum1",#N/A,FALSE,"Res_010"}</definedName>
    <definedName name="e"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arly_life" hidden="1">"G:\USERS\NDJ5J2\CS South QPB 2000-01\BHAG Initiatives\actper.htm"</definedName>
    <definedName name="e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ddddddddddddddeeeee" localSheetId="0" hidden="1">{"ProductCo PSTN Lines",#N/A,FALSE,"ProductCo Lines Output"}</definedName>
    <definedName name="eddddddddddddddeeeee" hidden="1">{"ProductCo PSTN Lines",#N/A,FALSE,"ProductCo Lines Output"}</definedName>
    <definedName name="edfd" localSheetId="0" hidden="1">{"common",#N/A,TRUE,"Common Input";"Sum Res_010",#N/A,TRUE,"Res_010";"Sum Res_011",#N/A,TRUE,"Res_011";"Sum Res_012",#N/A,TRUE,"Res_012";"Sum Res_013",#N/A,TRUE,"Res_013"}</definedName>
    <definedName name="edfd" hidden="1">{"common",#N/A,TRUE,"Common Input";"Sum Res_010",#N/A,TRUE,"Res_010";"Sum Res_011",#N/A,TRUE,"Res_011";"Sum Res_012",#N/A,TRUE,"Res_012";"Sum Res_013",#N/A,TRUE,"Res_013"}</definedName>
    <definedName name="ee" localSheetId="0" hidden="1">{"common",#N/A,TRUE,"Common Input";"Sum Res_010",#N/A,TRUE,"Res_010";"Sum Res_011",#N/A,TRUE,"Res_011";"Sum Res_012",#N/A,TRUE,"Res_012";"Sum Res_013",#N/A,TRUE,"Res_013"}</definedName>
    <definedName name="ee" hidden="1">{"common",#N/A,TRUE,"Common Input";"Sum Res_010",#N/A,TRUE,"Res_010";"Sum Res_011",#N/A,TRUE,"Res_011";"Sum Res_012",#N/A,TRUE,"Res_012";"Sum Res_013",#N/A,TRUE,"Res_013"}</definedName>
    <definedName name="eee" localSheetId="0" hidden="1">{"example",#N/A,FALSE,"Import 1 - Oracle"}</definedName>
    <definedName name="eee" hidden="1">{"example",#N/A,FALSE,"Import 1 - Oracle"}</definedName>
    <definedName name="eeee" localSheetId="0" hidden="1">{"'100'!$A$1:$M$83"}</definedName>
    <definedName name="eeee" localSheetId="1" hidden="1">{"'100'!$A$1:$M$83"}</definedName>
    <definedName name="eeee" hidden="1">{"'100'!$A$1:$M$83"}</definedName>
    <definedName name="eeeeeeeee" localSheetId="0" hidden="1">{"'100'!$A$1:$M$83"}</definedName>
    <definedName name="eeeeeeeee" localSheetId="1" hidden="1">{"'100'!$A$1:$M$83"}</definedName>
    <definedName name="eeeeeeeee" hidden="1">{"'100'!$A$1:$M$83"}</definedName>
    <definedName name="eeeeeeeeeeeeeeeeeeeeeeeeeeee" localSheetId="0" hidden="1">{"ProductCo PSTN Lines",#N/A,FALSE,"ProductCo Lines Output"}</definedName>
    <definedName name="eeeeeeeeeeeeeeeeeeeeeeeeeeee" hidden="1">{"ProductCo PSTN Lines",#N/A,FALSE,"ProductCo Lines Output"}</definedName>
    <definedName name="eeeeeeeeeeeeeeeeeeeeeeeeeeeee"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 localSheetId="0" hidden="1">{"ProductCo PSTN Lines",#N/A,FALSE,"ProductCo Lines Output"}</definedName>
    <definedName name="eeeeeeeeeeeeeeeeeeeeeeeeeeeeee" hidden="1">{"ProductCo PSTN Lines",#N/A,FALSE,"ProductCo Lines Output"}</definedName>
    <definedName name="eeeeeeeeeeeeeeeeeeeeeeeeeeeeeeeeeeeeeeeee"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eeeeeeeeeee"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eeeeeeeeeeeeeeeeeeeeeeeeeeeeeeeeeeeeeeeeeeeeeeeeee" localSheetId="0" hidden="1">{"ProductCo PSTN Lines",#N/A,FALSE,"ProductCo Lines Output"}</definedName>
    <definedName name="eeeeeeeeeeeeeeeeeeeeeeeeeeeeeeeeeeeeeeeeeeeeeeeeee" hidden="1">{"ProductCo PSTN Lines",#N/A,FALSE,"ProductCo Lines Output"}</definedName>
    <definedName name="eer" localSheetId="0" hidden="1">#REF!</definedName>
    <definedName name="eer" localSheetId="2" hidden="1">#REF!</definedName>
    <definedName name="eer" hidden="1">#REF!</definedName>
    <definedName name="EFO" localSheetId="0" hidden="1">'[3]Forecast data'!#REF!</definedName>
    <definedName name="EFO" localSheetId="2" hidden="1">'[3]Forecast data'!#REF!</definedName>
    <definedName name="EFO" hidden="1">'[3]Forecast data'!#REF!</definedName>
    <definedName name="ek" localSheetId="0" hidden="1">#REF!</definedName>
    <definedName name="ek" localSheetId="2" hidden="1">#REF!</definedName>
    <definedName name="ek" hidden="1">#REF!</definedName>
    <definedName name="eqr" localSheetId="0" hidden="1">{"common",#N/A,TRUE,"Common Input";"Sum Res_010",#N/A,TRUE,"Res_010";"Sum Res_011",#N/A,TRUE,"Res_011";"Sum Res_012",#N/A,TRUE,"Res_012";"Sum Res_013",#N/A,TRUE,"Res_013"}</definedName>
    <definedName name="eqr" hidden="1">{"common",#N/A,TRUE,"Common Input";"Sum Res_010",#N/A,TRUE,"Res_010";"Sum Res_011",#N/A,TRUE,"Res_011";"Sum Res_012",#N/A,TRUE,"Res_012";"Sum Res_013",#N/A,TRUE,"Res_013"}</definedName>
    <definedName name="erfd" localSheetId="0" hidden="1">#REF!</definedName>
    <definedName name="erfd" localSheetId="2" hidden="1">#REF!</definedName>
    <definedName name="erfd" hidden="1">#REF!</definedName>
    <definedName name="erlit" localSheetId="0" hidden="1">{"Res_010",#N/A,FALSE,"Res_010";"sum1",#N/A,FALSE,"Res_010"}</definedName>
    <definedName name="erlit" hidden="1">{"Res_010",#N/A,FALSE,"Res_010";"sum1",#N/A,FALSE,"Res_010"}</definedName>
    <definedName name="EV__LASTREFTIME__" hidden="1">38551.6352662037</definedName>
    <definedName name="EXTEND_CX_OFFER_EAD" localSheetId="0">#REF!</definedName>
    <definedName name="EXTEND_CX_OFFER_EAD">#REF!</definedName>
    <definedName name="extra" localSheetId="0" hidden="1">#REF!</definedName>
    <definedName name="extra" localSheetId="2" hidden="1">#REF!</definedName>
    <definedName name="extra" hidden="1">#REF!</definedName>
    <definedName name="ExtraProfiles" localSheetId="0" hidden="1">#REF!</definedName>
    <definedName name="ExtraProfiles" localSheetId="2" hidden="1">#REF!</definedName>
    <definedName name="ExtraProfiles" hidden="1">#REF!</definedName>
    <definedName name="f"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2_0" hidden="1">"U25569"</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1" hidden="1">"A34699"</definedName>
    <definedName name="FDD_58_12" hidden="1">"A35064"</definedName>
    <definedName name="FDD_58_13" hidden="1">"A35430"</definedName>
    <definedName name="FDD_58_14" hidden="1">"A35795"</definedName>
    <definedName name="FDD_58_2" hidden="1">"A31412"</definedName>
    <definedName name="FDD_58_3" hidden="1">"A31777"</definedName>
    <definedName name="FDD_58_4" hidden="1">"A32142"</definedName>
    <definedName name="FDD_58_5" hidden="1">"A32508"</definedName>
    <definedName name="FDD_58_6" hidden="1">"A32873"</definedName>
    <definedName name="FDD_58_7" hidden="1">"A33238"</definedName>
    <definedName name="FDD_58_8" hidden="1">"A33603"</definedName>
    <definedName name="FDD_58_9" hidden="1">"A33969"</definedName>
    <definedName name="FDD_59_0" hidden="1">"A30681"</definedName>
    <definedName name="FDD_59_1" hidden="1">"A31047"</definedName>
    <definedName name="FDD_59_10" hidden="1">"A34334"</definedName>
    <definedName name="FDD_59_11" hidden="1">"A34699"</definedName>
    <definedName name="FDD_59_12" hidden="1">"A35064"</definedName>
    <definedName name="FDD_59_13" hidden="1">"A35430"</definedName>
    <definedName name="FDD_59_14" hidden="1">"A35795"</definedName>
    <definedName name="FDD_59_2" hidden="1">"A31412"</definedName>
    <definedName name="FDD_59_3" hidden="1">"A31777"</definedName>
    <definedName name="FDD_59_4" hidden="1">"A32142"</definedName>
    <definedName name="FDD_59_5" hidden="1">"A32508"</definedName>
    <definedName name="FDD_59_6" hidden="1">"A32873"</definedName>
    <definedName name="FDD_59_7" hidden="1">"A33238"</definedName>
    <definedName name="FDD_59_8" hidden="1">"A33603"</definedName>
    <definedName name="FDD_59_9" hidden="1">"A33969"</definedName>
    <definedName name="FDD_6_0" hidden="1">"A25569"</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DD" localSheetId="0"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lkfdw" localSheetId="0" hidden="1">{"Res_010",#N/A,FALSE,"Res_010";"sum1",#N/A,FALSE,"Res_010"}</definedName>
    <definedName name="fdlkfdw" hidden="1">{"Res_010",#N/A,FALSE,"Res_010";"sum1",#N/A,FALSE,"Res_010"}</definedName>
    <definedName name="FDP_280_1_aSrv" localSheetId="0" hidden="1">[15]Forecasts_VDF!#REF!</definedName>
    <definedName name="FDP_280_1_aSrv" localSheetId="2" hidden="1">[15]Forecasts_VDF!#REF!</definedName>
    <definedName name="FDP_280_1_aSrv" hidden="1">[15]Forecasts_VDF!#REF!</definedName>
    <definedName name="FDP_281_1_aSrv" localSheetId="0" hidden="1">[15]Forecasts_VDF!#REF!</definedName>
    <definedName name="FDP_281_1_aSrv" localSheetId="2" hidden="1">[15]Forecasts_VDF!#REF!</definedName>
    <definedName name="FDP_281_1_aSrv" hidden="1">[15]Forecasts_VDF!#REF!</definedName>
    <definedName name="FDP_282_1_aSrv" localSheetId="0" hidden="1">[15]Forecasts_VDF!#REF!</definedName>
    <definedName name="FDP_282_1_aSrv" localSheetId="2" hidden="1">[15]Forecasts_VDF!#REF!</definedName>
    <definedName name="FDP_282_1_aSrv" hidden="1">[15]Forecasts_VDF!#REF!</definedName>
    <definedName name="FDP_283_1_aSrv" localSheetId="0" hidden="1">[15]Forecasts_VDF!#REF!</definedName>
    <definedName name="FDP_283_1_aSrv" localSheetId="2" hidden="1">[15]Forecasts_VDF!#REF!</definedName>
    <definedName name="FDP_283_1_aSrv" hidden="1">[15]Forecasts_VDF!#REF!</definedName>
    <definedName name="fffffff" localSheetId="0" hidden="1">{"'100'!$A$1:$M$83"}</definedName>
    <definedName name="fffffff" localSheetId="1" hidden="1">{"'100'!$A$1:$M$83"}</definedName>
    <definedName name="fffffff" hidden="1">{"'100'!$A$1:$M$83"}</definedName>
    <definedName name="ffffffffffffff"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 localSheetId="0" hidden="1">{"ProductCo PSTN Lines",#N/A,FALSE,"ProductCo Lines Output"}</definedName>
    <definedName name="fffffffffffffffffffffffff" hidden="1">{"ProductCo PSTN Lines",#N/A,FALSE,"ProductCo Lines Output"}</definedName>
    <definedName name="fffffffffffffffffffffffffffff"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fff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ffffffffffffffffffffffffffffffffff" localSheetId="0" hidden="1">{"ProductCo PSTN Lines",#N/A,FALSE,"ProductCo Lines Output"}</definedName>
    <definedName name="ffffffffffffffffffffffffffffffffff" hidden="1">{"ProductCo PSTN Lines",#N/A,FALSE,"ProductCo Lines Output"}</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hfgh" localSheetId="0"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nal" localSheetId="0" hidden="1">{"Res_010",#N/A,FALSE,"Res_010";"sum1",#N/A,FALSE,"Res_010"}</definedName>
    <definedName name="final" hidden="1">{"Res_010",#N/A,FALSE,"Res_010";"sum1",#N/A,FALSE,"Res_010"}</definedName>
    <definedName name="fred" localSheetId="0" hidden="1">{"'100'!$A$1:$M$83"}</definedName>
    <definedName name="fred" hidden="1">{"'100'!$A$1:$M$83"}</definedName>
    <definedName name="freddie" localSheetId="0" hidden="1">{"People Table",#N/A,FALSE,"Sheet1";"Function table",#N/A,FALSE,"Sheet1"}</definedName>
    <definedName name="freddie" hidden="1">{"People Table",#N/A,FALSE,"Sheet1";"Function table",#N/A,FALSE,"Sheet1"}</definedName>
    <definedName name="fsdfsdf" localSheetId="0" hidden="1">{0}</definedName>
    <definedName name="fsdfsdf" hidden="1">{0}</definedName>
    <definedName name="fuck" localSheetId="0" hidden="1">#REF!</definedName>
    <definedName name="fuck" localSheetId="2" hidden="1">#REF!</definedName>
    <definedName name="fuck" hidden="1">#REF!</definedName>
    <definedName name="fuckoff" localSheetId="0" hidden="1">#REF!</definedName>
    <definedName name="fuckoff" localSheetId="2" hidden="1">#REF!</definedName>
    <definedName name="fuckoff" hidden="1">#REF!</definedName>
    <definedName name="fullyear" localSheetId="0" hidden="1">{#N/A,#N/A,FALSE,"Summary (Target)";#N/A,#N/A,FALSE,"Extnl Targets  Var";#N/A,#N/A,FALSE,"Total Revenue Analysis";#N/A,#N/A,FALSE,"Total Revenue by Products";#N/A,#N/A,FALSE,"OOC External Analysis";#N/A,#N/A,FALSE,"OOC External by Products";#N/A,#N/A,FALSE,"Joint Ventures"}</definedName>
    <definedName name="fullyear" hidden="1">{#N/A,#N/A,FALSE,"Summary (Target)";#N/A,#N/A,FALSE,"Extnl Targets  Var";#N/A,#N/A,FALSE,"Total Revenue Analysis";#N/A,#N/A,FALSE,"Total Revenue by Products";#N/A,#N/A,FALSE,"OOC External Analysis";#N/A,#N/A,FALSE,"OOC External by Products";#N/A,#N/A,FALSE,"Joint Ventures"}</definedName>
    <definedName name="fvjfdf" localSheetId="0" hidden="1">{#N/A,#N/A,FALSE,"Customer Ops";#N/A,#N/A,FALSE,"Field Ops";#N/A,#N/A,FALSE,"Ops Management";#N/A,#N/A,FALSE,"Contact Centre";#N/A,#N/A,FALSE,"Credit Services";#N/A,#N/A,FALSE,"Horizon"}</definedName>
    <definedName name="fvjfdf" hidden="1">{#N/A,#N/A,FALSE,"Customer Ops";#N/A,#N/A,FALSE,"Field Ops";#N/A,#N/A,FALSE,"Ops Management";#N/A,#N/A,FALSE,"Contact Centre";#N/A,#N/A,FALSE,"Credit Services";#N/A,#N/A,FALSE,"Horizon"}</definedName>
    <definedName name="fyu" localSheetId="0" hidden="1">'[3]Forecast data'!#REF!</definedName>
    <definedName name="fyu" localSheetId="2" hidden="1">'[3]Forecast data'!#REF!</definedName>
    <definedName name="fyu" hidden="1">'[3]Forecast data'!#REF!</definedName>
    <definedName name="g" localSheetId="0" hidden="1">{"'100'!$A$1:$M$83"}</definedName>
    <definedName name="g" localSheetId="1" hidden="1">{"'100'!$A$1:$M$83"}</definedName>
    <definedName name="g" hidden="1">{"'100'!$A$1:$M$83"}</definedName>
    <definedName name="ger" localSheetId="0" hidden="1">#REF!</definedName>
    <definedName name="ger" localSheetId="2" hidden="1">#REF!</definedName>
    <definedName name="ger" hidden="1">#REF!</definedName>
    <definedName name="gg" localSheetId="0" hidden="1">{"ProductCo PSTN Lines",#N/A,FALSE,"ProductCo Lines Output"}</definedName>
    <definedName name="gg" hidden="1">{"ProductCo PSTN Lines",#N/A,FALSE,"ProductCo Lines Output"}</definedName>
    <definedName name="ggg" localSheetId="0" hidden="1">{"example",#N/A,FALSE,"Import 1 - Oracle"}</definedName>
    <definedName name="ggg" hidden="1">{"example",#N/A,FALSE,"Import 1 - Oracle"}</definedName>
    <definedName name="ggg.xls" localSheetId="0" hidden="1">{"test",#N/A,FALSE,"P4FLASH"}</definedName>
    <definedName name="ggg.xls" hidden="1">{"test",#N/A,FALSE,"P4FLASH"}</definedName>
    <definedName name="gggg" localSheetId="0" hidden="1">{"'100'!$A$1:$M$83"}</definedName>
    <definedName name="gggg" localSheetId="1" hidden="1">{"'100'!$A$1:$M$83"}</definedName>
    <definedName name="gggg" hidden="1">{"'100'!$A$1:$M$83"}</definedName>
    <definedName name="gggggggggggggggggg" localSheetId="0" hidden="1">{"ProductCo PSTN Lines",#N/A,FALSE,"ProductCo Lines Output"}</definedName>
    <definedName name="gggggggggggggggggg" hidden="1">{"ProductCo PSTN Lines",#N/A,FALSE,"ProductCo Lines Output"}</definedName>
    <definedName name="ggggggggggggggggggggggggggggg"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ggggggggggggggggggggggggggg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h" localSheetId="0" hidden="1">{"'100'!$A$1:$M$83"}</definedName>
    <definedName name="gh" localSheetId="1" hidden="1">{"'100'!$A$1:$M$83"}</definedName>
    <definedName name="gh" hidden="1">{"'100'!$A$1:$M$83"}</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hmjtyj" localSheetId="0" hidden="1">{"Profit",#N/A,FALSE,"448k";"Capital",#N/A,FALSE,"448k"}</definedName>
    <definedName name="ghmjtyj" hidden="1">{"Profit",#N/A,FALSE,"448k";"Capital",#N/A,FALSE,"448k"}</definedName>
    <definedName name="gjfjfjfj"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jfjfjfj"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kgkljg" localSheetId="0" hidden="1">{"ProductCo PSTN Lines",#N/A,FALSE,"ProductCo Lines Output"}</definedName>
    <definedName name="gkgkljg" hidden="1">{"ProductCo PSTN Lines",#N/A,FALSE,"ProductCo Lines Output"}</definedName>
    <definedName name="gkkjhs"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kkjh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grrwg" localSheetId="0" hidden="1">#REF!</definedName>
    <definedName name="grrwg" localSheetId="2" hidden="1">#REF!</definedName>
    <definedName name="grrwg" hidden="1">#REF!</definedName>
    <definedName name="GTGT" localSheetId="0" hidden="1">[9]Vouchers!#REF!</definedName>
    <definedName name="GTGT" localSheetId="2" hidden="1">[9]Vouchers!#REF!</definedName>
    <definedName name="GTGT" hidden="1">[9]Vouchers!#REF!</definedName>
    <definedName name="gw" localSheetId="0" hidden="1">{"'100'!$A$1:$M$83"}</definedName>
    <definedName name="gw" localSheetId="1" hidden="1">{"'100'!$A$1:$M$83"}</definedName>
    <definedName name="gw" hidden="1">{"'100'!$A$1:$M$83"}</definedName>
    <definedName name="h" localSheetId="0" hidden="1">{0}</definedName>
    <definedName name="h" hidden="1">{0}</definedName>
    <definedName name="hasgaJHDS" localSheetId="0" hidden="1">{#N/A,#N/A,FALSE,"Customer Ops";#N/A,#N/A,FALSE,"Field Ops";#N/A,#N/A,FALSE,"Ops Management";#N/A,#N/A,FALSE,"Contact Centre";#N/A,#N/A,FALSE,"Credit Services";#N/A,#N/A,FALSE,"Horizon"}</definedName>
    <definedName name="hasgaJHDS" hidden="1">{#N/A,#N/A,FALSE,"Customer Ops";#N/A,#N/A,FALSE,"Field Ops";#N/A,#N/A,FALSE,"Ops Management";#N/A,#N/A,FALSE,"Contact Centre";#N/A,#N/A,FALSE,"Credit Services";#N/A,#N/A,FALSE,"Horizon"}</definedName>
    <definedName name="Header1" localSheetId="0" hidden="1">IF(COUNTA(#REF!)=0,0,INDEX(#REF!,MATCH(ROW(#REF!),#REF!,TRUE)))+1</definedName>
    <definedName name="Header1" localSheetId="2" hidden="1">IF(COUNTA(#REF!)=0,0,INDEX(#REF!,MATCH(ROW(#REF!),#REF!,TRUE)))+1</definedName>
    <definedName name="Header1" hidden="1">IF(COUNTA(#REF!)=0,0,INDEX(#REF!,MATCH(ROW(#REF!),#REF!,TRUE)))+1</definedName>
    <definedName name="Header2" localSheetId="0" hidden="1">[16]!Header1-1 &amp; "." &amp; MAX(1,COUNTA(INDEX(#REF!,MATCH([16]!Header1-1,#REF!,FALSE)):#REF!))</definedName>
    <definedName name="Header2" localSheetId="2" hidden="1">'LLU Compliance model'!Header1-1 &amp; "." &amp; MAX(1,COUNTA(INDEX(#REF!,MATCH('LLU Compliance model'!Header1-1,#REF!,FALSE)):#REF!))</definedName>
    <definedName name="Header2" hidden="1">[16]!Header1-1 &amp; "." &amp; MAX(1,COUNTA(INDEX(#REF!,MATCH([16]!Header1-1,#REF!,FALSE)):#REF!))</definedName>
    <definedName name="here" localSheetId="0" hidden="1">{"ProductCo PSTN Lines",#N/A,FALSE,"ProductCo Lines Output"}</definedName>
    <definedName name="here" hidden="1">{"ProductCo PSTN Lines",#N/A,FALSE,"ProductCo Lines Output"}</definedName>
    <definedName name="hgjjgj" localSheetId="0" hidden="1">{"ProductCo PSTN Lines",#N/A,FALSE,"ProductCo Lines Output"}</definedName>
    <definedName name="hgjjgj" hidden="1">{"ProductCo PSTN Lines",#N/A,FALSE,"ProductCo Lines Output"}</definedName>
    <definedName name="hh" localSheetId="0" hidden="1">{"ProductCo PSTN Lines",#N/A,FALSE,"ProductCo Lines Output"}</definedName>
    <definedName name="hh" hidden="1">{"ProductCo PSTN Lines",#N/A,FALSE,"ProductCo Lines Output"}</definedName>
    <definedName name="hhhh" localSheetId="0" hidden="1">{"'100'!$A$1:$M$83"}</definedName>
    <definedName name="hhhh" localSheetId="1" hidden="1">{"'100'!$A$1:$M$83"}</definedName>
    <definedName name="hhhh" hidden="1">{"'100'!$A$1:$M$83"}</definedName>
    <definedName name="hhhhhhhhhh" localSheetId="0" hidden="1">{"ProductCo PSTN Lines",#N/A,FALSE,"ProductCo Lines Output"}</definedName>
    <definedName name="hhhhhhhhhh" hidden="1">{"ProductCo PSTN Lines",#N/A,FALSE,"ProductCo Lines Output"}</definedName>
    <definedName name="hhhhhhhhhhhhhhhhhhhhhh" localSheetId="0"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hhhhhhhhhhhhhhhhhhhhhh"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hhhhhhhhhhhhhhhhhhhhhhh" localSheetId="0" hidden="1">{"ProductCo PSTN Lines",#N/A,FALSE,"ProductCo Lines Output"}</definedName>
    <definedName name="hhhhhhhhhhhhhhhhhhhhhhh" hidden="1">{"ProductCo PSTN Lines",#N/A,FALSE,"ProductCo Lines Output"}</definedName>
    <definedName name="hhhhhhhhhhhhhhhhhhhhhhhhhh" localSheetId="0" hidden="1">{"ProductCo PSTN Lines",#N/A,FALSE,"ProductCo Lines Output"}</definedName>
    <definedName name="hhhhhhhhhhhhhhhhhhhhhhhhhh" hidden="1">{"ProductCo PSTN Lines",#N/A,FALSE,"ProductCo Lines Output"}</definedName>
    <definedName name="hhhhhhhhhhhhhhhhhhhhhhhhhhhhh" localSheetId="0" hidden="1">{"ProductCo PSTN Lines",#N/A,FALSE,"ProductCo Lines Output"}</definedName>
    <definedName name="hhhhhhhhhhhhhhhhhhhhhhhhhhhhh" hidden="1">{"ProductCo PSTN Lines",#N/A,FALSE,"ProductCo Lines Output"}</definedName>
    <definedName name="hhhhhhhhhhhhhhhhhhhhhhhhhhhhhh" localSheetId="0" hidden="1">{"ProductCo PSTN Lines",#N/A,FALSE,"ProductCo Lines Output"}</definedName>
    <definedName name="hhhhhhhhhhhhhhhhhhhhhhhhhhhhhh" hidden="1">{"ProductCo PSTN Lines",#N/A,FALSE,"ProductCo Lines Output"}</definedName>
    <definedName name="hhhhhhhhhhhhhhhhhhhhhhhhhhhhhhh"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 localSheetId="0" hidden="1">{"ProductCo PSTN Lines",#N/A,FALSE,"ProductCo Lines Output"}</definedName>
    <definedName name="hhhhhhhhhhhhhhhhhhhhhhhhhhhhhhhhhhh" hidden="1">{"ProductCo PSTN Lines",#N/A,FALSE,"ProductCo Lines Output"}</definedName>
    <definedName name="hhhhhhhhhhhhhhhhhhhhhhhhhhhhhhhhhhhhh" localSheetId="0" hidden="1">{"ProductCo PSTN Lines",#N/A,FALSE,"ProductCo Lines Output"}</definedName>
    <definedName name="hhhhhhhhhhhhhhhhhhhhhhhhhhhhhhhhhhhhh" hidden="1">{"ProductCo PSTN Lines",#N/A,FALSE,"ProductCo Lines Output"}</definedName>
    <definedName name="hhhhhhhhhhhhhhhhhhhhhhhhhhhhhhhhhhhhhhhh" localSheetId="0"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hhhhhhhhhhhhhhhhhhhhhhhhhhhhhhhhhhhhhhhh"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hhhhhhhhhhhhhhhhhhhhhhhhhhhhhhhhhhhhhhhhh" localSheetId="0" hidden="1">{"ProductCo PSTN Lines",#N/A,FALSE,"ProductCo Lines Output"}</definedName>
    <definedName name="hhhhhhhhhhhhhhhhhhhhhhhhhhhhhhhhhhhhhhhhh" hidden="1">{"ProductCo PSTN Lines",#N/A,FALSE,"ProductCo Lines Output"}</definedName>
    <definedName name="hhhhhhhhhhhhhhhhhhhhhhhhhhhhhhhhhhhhhhhhhhhhhhhhhh" localSheetId="0" hidden="1">{"ProductCo PSTN Lines",#N/A,FALSE,"ProductCo Lines Output"}</definedName>
    <definedName name="hhhhhhhhhhhhhhhhhhhhhhhhhhhhhhhhhhhhhhhhhhhhhhhhhh" hidden="1">{"ProductCo PSTN Lines",#N/A,FALSE,"ProductCo Lines Output"}</definedName>
    <definedName name="hhhhhhhhhhhhhhhhhhhhhhhhhhhhhhhhhhhhhhhhhhhhhhhhhhhhh"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hhhhhhhhhhhhhhhhhh"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hhhhhhhhhhhhhhhhhhhhhhhhhhhhhhhhhhhhhhhhhhhhhhhhhhhhhhhhhhh" localSheetId="0" hidden="1">{"ProductCo PSTN Lines",#N/A,FALSE,"ProductCo Lines Output"}</definedName>
    <definedName name="hhhhhhhhhhhhhhhhhhhhhhhhhhhhhhhhhhhhhhhhhhhhhhhhhhhhhhhhhhhh" hidden="1">{"ProductCo PSTN Lines",#N/A,FALSE,"ProductCo Lines Output"}</definedName>
    <definedName name="hoat"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oat"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HR" localSheetId="0" hidden="1">{"MAJCore",#N/A,FALSE,"MAJ";"BISCore",#N/A,FALSE,"BIS";"SMECore",#N/A,FALSE,"SME";"SMMCore",#N/A,FALSE,"SMM";"SMPCore",#N/A,FALSE,"SMP";"SMCCore",#N/A,FALSE,"SMC";"SMRCore",#N/A,FALSE,"SMR";"CNSCore",#N/A,FALSE,"CNS";"REGCore",#N/A,FALSE,"REG"}</definedName>
    <definedName name="HR" hidden="1">{"MAJCore",#N/A,FALSE,"MAJ";"BISCore",#N/A,FALSE,"BIS";"SMECore",#N/A,FALSE,"SME";"SMMCore",#N/A,FALSE,"SMM";"SMPCore",#N/A,FALSE,"SMP";"SMCCore",#N/A,FALSE,"SMC";"SMRCore",#N/A,FALSE,"SMR";"CNSCore",#N/A,FALSE,"CNS";"REGCore",#N/A,FALSE,"REG"}</definedName>
    <definedName name="HTM_Control_Old" localSheetId="0" hidden="1">{"'100'!$A$1:$M$83"}</definedName>
    <definedName name="HTM_Control_Old" localSheetId="1" hidden="1">{"'100'!$A$1:$M$83"}</definedName>
    <definedName name="HTM_Control_Old" hidden="1">{"'100'!$A$1:$M$83"}</definedName>
    <definedName name="HTM_Control_Old1" localSheetId="0" hidden="1">{"'100'!$A$1:$M$83"}</definedName>
    <definedName name="HTM_Control_Old1" hidden="1">{"'100'!$A$1:$M$83"}</definedName>
    <definedName name="HTML_CodePage" hidden="1">1252</definedName>
    <definedName name="HTML_Conrol_Old1" localSheetId="0" hidden="1">{"'100'!$A$1:$M$83"}</definedName>
    <definedName name="HTML_Conrol_Old1" hidden="1">{"'100'!$A$1:$M$83"}</definedName>
    <definedName name="HTML_Conrtol_Old" localSheetId="0" hidden="1">{"'100'!$A$1:$M$83"}</definedName>
    <definedName name="HTML_Conrtol_Old" localSheetId="1" hidden="1">{"'100'!$A$1:$M$83"}</definedName>
    <definedName name="HTML_Conrtol_Old" hidden="1">{"'100'!$A$1:$M$83"}</definedName>
    <definedName name="HTML_Control" localSheetId="0" hidden="1">{"'100'!$A$1:$M$83"}</definedName>
    <definedName name="HTML_Control" localSheetId="1" hidden="1">{"'100'!$A$1:$M$83"}</definedName>
    <definedName name="HTML_Control" hidden="1">{"'100'!$A$1:$M$83"}</definedName>
    <definedName name="HTML_Control1" localSheetId="0" hidden="1">{"'100'!$A$1:$M$83"}</definedName>
    <definedName name="HTML_Control1" hidden="1">{"'100'!$A$1:$M$83"}</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hye" localSheetId="0" hidden="1">{"Res_010",#N/A,FALSE,"Res_010";"sum1",#N/A,FALSE,"Res_010"}</definedName>
    <definedName name="hye" hidden="1">{"Res_010",#N/A,FALSE,"Res_010";"sum1",#N/A,FALSE,"Res_010"}</definedName>
    <definedName name="ii" localSheetId="0" hidden="1">{"ProductCo PSTN Lines",#N/A,FALSE,"ProductCo Lines Output"}</definedName>
    <definedName name="ii" hidden="1">{"ProductCo PSTN Lines",#N/A,FALSE,"ProductCo Lines Output"}</definedName>
    <definedName name="iiiiiiiiiiiiii" localSheetId="0" hidden="1">{"ProductCo PSTN Lines",#N/A,FALSE,"ProductCo Lines Output"}</definedName>
    <definedName name="iiiiiiiiiiiiii" hidden="1">{"ProductCo PSTN Lines",#N/A,FALSE,"ProductCo Lines Output"}</definedName>
    <definedName name="iiiiiiiiiiiiiiiiiiiiii"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iiiiiiiiiiiiiiiiiiiiii"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imf" localSheetId="0" hidden="1">#REF!</definedName>
    <definedName name="imf" localSheetId="2" hidden="1">#REF!</definedName>
    <definedName name="imf" hidden="1">#REF!</definedName>
    <definedName name="Interconnect" localSheetId="0">#REF!</definedName>
    <definedName name="Interconnect">#REF!</definedName>
    <definedName name="InternalRev" localSheetId="0" hidden="1">{#N/A,#N/A,FALSE,"Summary";#N/A,#N/A,FALSE,"PLTOTSUMM";#N/A,#N/A,FALSE,"Profit";#N/A,#N/A,FALSE,"Prod Mgmt";#N/A,#N/A,FALSE,"TotRevenue";#N/A,#N/A,FALSE,"Marketing";#N/A,#N/A,FALSE,"CSHelpdesks";#N/A,#N/A,FALSE,"Capital";#N/A,#N/A,FALSE,"FTE"}</definedName>
    <definedName name="InternalRev" hidden="1">{#N/A,#N/A,FALSE,"Summary";#N/A,#N/A,FALSE,"PLTOTSUMM";#N/A,#N/A,FALSE,"Profit";#N/A,#N/A,FALSE,"Prod Mgmt";#N/A,#N/A,FALSE,"TotRevenue";#N/A,#N/A,FALSE,"Marketing";#N/A,#N/A,FALSE,"CSHelpdesks";#N/A,#N/A,FALSE,"Capital";#N/A,#N/A,FALSE,"FTE"}</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"11/18/2016 12:58:24"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TermProduct" localSheetId="0">'[12]Product Reference'!#REF!</definedName>
    <definedName name="IsTermProduct">'[12]Product Reference'!#REF!</definedName>
    <definedName name="iugiugkugu" localSheetId="0" hidden="1">{"ProductCo PSTN Lines",#N/A,FALSE,"ProductCo Lines Output"}</definedName>
    <definedName name="iugiugkugu" hidden="1">{"ProductCo PSTN Lines",#N/A,FALSE,"ProductCo Lines Output"}</definedName>
    <definedName name="j" localSheetId="0" hidden="1">{"common",#N/A,TRUE,"Common Input";"Sum Res_010",#N/A,TRUE,"Res_010";"Sum Res_011",#N/A,TRUE,"Res_011";"Sum Res_012",#N/A,TRUE,"Res_012";"Sum Res_013",#N/A,TRUE,"Res_013"}</definedName>
    <definedName name="j" hidden="1">{"common",#N/A,TRUE,"Common Input";"Sum Res_010",#N/A,TRUE,"Res_010";"Sum Res_011",#N/A,TRUE,"Res_011";"Sum Res_012",#N/A,TRUE,"Res_012";"Sum Res_013",#N/A,TRUE,"Res_013"}</definedName>
    <definedName name="jayne" localSheetId="0" hidden="1">{"July 00",#N/A,TRUE,"Revised P&amp;L";"July 00",#N/A,TRUE,"Income";"July 00",#N/A,TRUE,"Staff costs";"July 00",#N/A,TRUE,"Marketing";"July 00",#N/A,TRUE,"Creative";"July 00",#N/A,TRUE,"Service";"July 00",#N/A,TRUE,"General Establishment";"July 00",#N/A,TRUE,"BALSHEET";"July 00",#N/A,TRUE,"CASH FLOW"}</definedName>
    <definedName name="jayne" hidden="1">{"July 00",#N/A,TRUE,"Revised P&amp;L";"July 00",#N/A,TRUE,"Income";"July 00",#N/A,TRUE,"Staff costs";"July 00",#N/A,TRUE,"Marketing";"July 00",#N/A,TRUE,"Creative";"July 00",#N/A,TRUE,"Service";"July 00",#N/A,TRUE,"General Establishment";"July 00",#N/A,TRUE,"BALSHEET";"July 00",#N/A,TRUE,"CASH FLOW"}</definedName>
    <definedName name="jbxhjsa" localSheetId="0" hidden="1">{"Res_010",#N/A,FALSE,"Res_010";"sum1",#N/A,FALSE,"Res_010"}</definedName>
    <definedName name="jbxhjsa" hidden="1">{"Res_010",#N/A,FALSE,"Res_010";"sum1",#N/A,FALSE,"Res_010"}</definedName>
    <definedName name="jhh" localSheetId="0" hidden="1">{#N/A,#N/A,FALSE,"Customer Ops";#N/A,#N/A,FALSE,"Field Ops";#N/A,#N/A,FALSE,"Ops Management";#N/A,#N/A,FALSE,"Contact Centre";#N/A,#N/A,FALSE,"Credit Services";#N/A,#N/A,FALSE,"Horizon"}</definedName>
    <definedName name="jhh" hidden="1">{#N/A,#N/A,FALSE,"Customer Ops";#N/A,#N/A,FALSE,"Field Ops";#N/A,#N/A,FALSE,"Ops Management";#N/A,#N/A,FALSE,"Contact Centre";#N/A,#N/A,FALSE,"Credit Services";#N/A,#N/A,FALSE,"Horizon"}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hyf" localSheetId="0" hidden="1">{"example",#N/A,FALSE,"Import 1 - Oracle"}</definedName>
    <definedName name="jhyf" hidden="1">{"example",#N/A,FALSE,"Import 1 - Oracle"}</definedName>
    <definedName name="jj" localSheetId="0" hidden="1">{"ProductCo PSTN Lines",#N/A,FALSE,"ProductCo Lines Output"}</definedName>
    <definedName name="jj" hidden="1">{"ProductCo PSTN Lines",#N/A,FALSE,"ProductCo Lines Output"}</definedName>
    <definedName name="jjgfjgkjlgjlg" localSheetId="0" hidden="1">{"ProductCo PSTN Lines",#N/A,FALSE,"ProductCo Lines Output"}</definedName>
    <definedName name="jjgfjgkjlgjlg" hidden="1">{"ProductCo PSTN Lines",#N/A,FALSE,"ProductCo Lines Output"}</definedName>
    <definedName name="jjjjjjjjjjjjjj" localSheetId="0" hidden="1">{"ProductCo PSTN Lines",#N/A,FALSE,"ProductCo Lines Output"}</definedName>
    <definedName name="jjjjjjjjjjjjjj" hidden="1">{"ProductCo PSTN Lines",#N/A,FALSE,"ProductCo Lines Output"}</definedName>
    <definedName name="jjjjjjjjjjjjjjjjjjj" localSheetId="0" hidden="1">{"ProductCo PSTN Lines",#N/A,FALSE,"ProductCo Lines Output"}</definedName>
    <definedName name="jjjjjjjjjjjjjjjjjjj" hidden="1">{"ProductCo PSTN Lines",#N/A,FALSE,"ProductCo Lines Output"}</definedName>
    <definedName name="jjjjjjjjjjjjjjjjjjjjjjj" localSheetId="0" hidden="1">{"ProductCo PSTN Lines",#N/A,FALSE,"ProductCo Lines Output"}</definedName>
    <definedName name="jjjjjjjjjjjjjjjjjjjjjjj" hidden="1">{"ProductCo PSTN Lines",#N/A,FALSE,"ProductCo Lines Output"}</definedName>
    <definedName name="jjjjjjjjjjjjjjjjjjjjjjjj" localSheetId="0" hidden="1">{"ProductCo PSTN Lines",#N/A,FALSE,"ProductCo Lines Output"}</definedName>
    <definedName name="jjjjjjjjjjjjjjjjjjjjjjjj" hidden="1">{"ProductCo PSTN Lines",#N/A,FALSE,"ProductCo Lines Output"}</definedName>
    <definedName name="jjjjjjjjjjjjjjjjjjjjjjjjjjjjjjjjjjj" localSheetId="0" hidden="1">{"ProductCo PSTN Lines",#N/A,FALSE,"ProductCo Lines Output"}</definedName>
    <definedName name="jjjjjjjjjjjjjjjjjjjjjjjjjjjjjjjjjjj" hidden="1">{"ProductCo PSTN Lines",#N/A,FALSE,"ProductCo Lines Output"}</definedName>
    <definedName name="jjjjjjjjjjjjjjjjjjjjjjjjjjjjjjjjjjjjjjjjjjjjjjjjjjjj"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jjjjjjjjjjjjjjjjjjjjjjjjjjjjjjjjjjjjjjjjjjjjjjjjjjjj"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jjjjjjjjjjjjjjjjjjjjjjjjjjjjjjjjjjjjjjjjjjjjjjjjjjjjjjjjjjjjjjjjjjjjjj" localSheetId="0" hidden="1">{"ProductCo PSTN Lines",#N/A,FALSE,"ProductCo Lines Output"}</definedName>
    <definedName name="jjjjjjjjjjjjjjjjjjjjjjjjjjjjjjjjjjjjjjjjjjjjjjjjjjjjjjjjjjjjjjjjjjjjjj" hidden="1">{"ProductCo PSTN Lines",#N/A,FALSE,"ProductCo Lines Output"}</definedName>
    <definedName name="Just_Interim_Prices" localSheetId="0">#REF!</definedName>
    <definedName name="Just_Interim_Prices">#REF!</definedName>
    <definedName name="kjhggf" localSheetId="0" hidden="1">{"ProductCo PSTN Lines",#N/A,FALSE,"ProductCo Lines Output"}</definedName>
    <definedName name="kjhggf" hidden="1">{"ProductCo PSTN Lines",#N/A,FALSE,"ProductCo Lines Output"}</definedName>
    <definedName name="kjhklhi"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jhklhi"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k" localSheetId="0" hidden="1">{"ProductCo PSTN Lines",#N/A,FALSE,"ProductCo Lines Output"}</definedName>
    <definedName name="kk" hidden="1">{"ProductCo PSTN Lines",#N/A,FALSE,"ProductCo Lines Output"}</definedName>
    <definedName name="kkkkkkkkkkkk" localSheetId="0" hidden="1">{"ProductCo PSTN Lines",#N/A,FALSE,"ProductCo Lines Output"}</definedName>
    <definedName name="kkkkkkkkkkkk" hidden="1">{"ProductCo PSTN Lines",#N/A,FALSE,"ProductCo Lines Output"}</definedName>
    <definedName name="kkkkkkkkkkkkkkkkkkkkkkkkkkk" localSheetId="0" hidden="1">{"ProductCo PSTN Lines",#N/A,FALSE,"ProductCo Lines Output"}</definedName>
    <definedName name="kkkkkkkkkkkkkkkkkkkkkkkkkkk" hidden="1">{"ProductCo PSTN Lines",#N/A,FALSE,"ProductCo Lines Output"}</definedName>
    <definedName name="kkkkkkkkkkkkkkkkkkkkkkkkkkkkkkkkkkkkkkkkkkkkk" localSheetId="0" hidden="1">{"ProductCo PSTN Lines",#N/A,FALSE,"ProductCo Lines Output"}</definedName>
    <definedName name="kkkkkkkkkkkkkkkkkkkkkkkkkkkkkkkkkkkkkkkkkkkkk" hidden="1">{"ProductCo PSTN Lines",#N/A,FALSE,"ProductCo Lines Output"}</definedName>
    <definedName name="kkkoooooooooo" localSheetId="0" hidden="1">{"ProductCo PSTN Lines",#N/A,FALSE,"ProductCo Lines Output"}</definedName>
    <definedName name="kkkoooooooooo" hidden="1">{"ProductCo PSTN Lines",#N/A,FALSE,"ProductCo Lines Output"}</definedName>
    <definedName name="klgkkl"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lgkkl"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krishna" localSheetId="0"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krishna"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ksdkan" localSheetId="0" hidden="1">{#N/A,#N/A,FALSE,"Customer Ops";#N/A,#N/A,FALSE,"Field Ops";#N/A,#N/A,FALSE,"Ops Management";#N/A,#N/A,FALSE,"Contact Centre";#N/A,#N/A,FALSE,"Credit Services";#N/A,#N/A,FALSE,"Horizon"}</definedName>
    <definedName name="ksdkan" hidden="1">{#N/A,#N/A,FALSE,"Customer Ops";#N/A,#N/A,FALSE,"Field Ops";#N/A,#N/A,FALSE,"Ops Management";#N/A,#N/A,FALSE,"Contact Centre";#N/A,#N/A,FALSE,"Credit Services";#N/A,#N/A,FALSE,"Horizon"}</definedName>
    <definedName name="ledld" localSheetId="0" hidden="1">{"example",#N/A,FALSE,"Import 1 - Oracle"}</definedName>
    <definedName name="ledld" hidden="1">{"example",#N/A,FALSE,"Import 1 - Oracle"}</definedName>
    <definedName name="LEGACY_DISCHARGE" localSheetId="0">#REF!</definedName>
    <definedName name="LEGACY_DISCHARGE">#REF!</definedName>
    <definedName name="limcount" hidden="1">1</definedName>
    <definedName name="lisa" localSheetId="0" hidden="1">{"July 00",#N/A,TRUE,"Revised P&amp;L";"July 00",#N/A,TRUE,"Income";"July 00",#N/A,TRUE,"Staff costs";"July 00",#N/A,TRUE,"Marketing";"July 00",#N/A,TRUE,"Creative";"July 00",#N/A,TRUE,"Service";"July 00",#N/A,TRUE,"General Establishment";"July 00",#N/A,TRUE,"BALSHEET";"July 00",#N/A,TRUE,"CASH FLOW"}</definedName>
    <definedName name="lisa" hidden="1">{"July 00",#N/A,TRUE,"Revised P&amp;L";"July 00",#N/A,TRUE,"Income";"July 00",#N/A,TRUE,"Staff costs";"July 00",#N/A,TRUE,"Marketing";"July 00",#N/A,TRUE,"Creative";"July 00",#N/A,TRUE,"Service";"July 00",#N/A,TRUE,"General Establishment";"July 00",#N/A,TRUE,"BALSHEET";"July 00",#N/A,TRUE,"CASH FLOW"}</definedName>
    <definedName name="lisaa" localSheetId="0" hidden="1">{"July 97",#N/A,TRUE,"Revised P&amp;L";"July 97",#N/A,TRUE,"Income";"July 97",#N/A,TRUE,"Staff costs";"July 97",#N/A,TRUE,"Marketing";"July 97",#N/A,TRUE,"Service";"July 97",#N/A,TRUE,"Creative";"July 97",#N/A,TRUE,"General Establishment";"July 97",#N/A,TRUE,"BALSHEET";"July 97",#N/A,TRUE,"CASH FLOW"}</definedName>
    <definedName name="lisaa" hidden="1">{"July 97",#N/A,TRUE,"Revised P&amp;L";"July 97",#N/A,TRUE,"Income";"July 97",#N/A,TRUE,"Staff costs";"July 97",#N/A,TRUE,"Marketing";"July 97",#N/A,TRUE,"Service";"July 97",#N/A,TRUE,"Creative";"July 97",#N/A,TRUE,"General Establishment";"July 97",#N/A,TRUE,"BALSHEET";"July 97",#N/A,TRUE,"CASH FLOW"}</definedName>
    <definedName name="ListOffset" hidden="1">1</definedName>
    <definedName name="ll" localSheetId="0" hidden="1">{"ProductCo PSTN Lines",#N/A,FALSE,"ProductCo Lines Output"}</definedName>
    <definedName name="ll" hidden="1">{"ProductCo PSTN Lines",#N/A,FALSE,"ProductCo Lines Output"}</definedName>
    <definedName name="llll" localSheetId="0" hidden="1">{"'100'!$A$1:$M$83"}</definedName>
    <definedName name="llll" localSheetId="1" hidden="1">{"'100'!$A$1:$M$83"}</definedName>
    <definedName name="llll" hidden="1">{"'100'!$A$1:$M$83"}</definedName>
    <definedName name="look" localSheetId="0" hidden="1">{"ProductCo PSTN Lines",#N/A,FALSE,"ProductCo Lines Output"}</definedName>
    <definedName name="look" hidden="1">{"ProductCo PSTN Lines",#N/A,FALSE,"ProductCo Lines Output"}</definedName>
    <definedName name="lsajd" localSheetId="0" hidden="1">{"common",#N/A,TRUE,"Common Input";"Sum Res_010",#N/A,TRUE,"Res_010";"Sum Res_011",#N/A,TRUE,"Res_011";"Sum Res_012",#N/A,TRUE,"Res_012";"Sum Res_013",#N/A,TRUE,"Res_013"}</definedName>
    <definedName name="lsajd" hidden="1">{"common",#N/A,TRUE,"Common Input";"Sum Res_010",#N/A,TRUE,"Res_010";"Sum Res_011",#N/A,TRUE,"Res_011";"Sum Res_012",#N/A,TRUE,"Res_012";"Sum Res_013",#N/A,TRUE,"Res_013"}</definedName>
    <definedName name="MainLink_DistancesByProduct" localSheetId="0">#REF!</definedName>
    <definedName name="MainLink_DistancesByProduct">#REF!</definedName>
    <definedName name="MainLinkRadials_Table2015">'[12]ML RoUK + LP'!$A$2:$D$207</definedName>
    <definedName name="MAX_RATIO" localSheetId="0">#REF!</definedName>
    <definedName name="MAX_RATIO">#REF!</definedName>
    <definedName name="mko" localSheetId="0" hidden="1">{"'100'!$A$1:$M$83"}</definedName>
    <definedName name="mko" localSheetId="1" hidden="1">{"'100'!$A$1:$M$83"}</definedName>
    <definedName name="mko" hidden="1">{"'100'!$A$1:$M$83"}</definedName>
    <definedName name="mm" localSheetId="0" hidden="1">{"'100'!$A$1:$M$83"}</definedName>
    <definedName name="mm" localSheetId="1" hidden="1">{"'100'!$A$1:$M$83"}</definedName>
    <definedName name="mm" hidden="1">{"'100'!$A$1:$M$83"}</definedName>
    <definedName name="mmmmmmmmmmmmmmmmmmmmm" localSheetId="0" hidden="1">{"ProductCo PSTN Lines",#N/A,FALSE,"ProductCo Lines Output"}</definedName>
    <definedName name="mmmmmmmmmmmmmmmmmmmmm" hidden="1">{"ProductCo PSTN Lines",#N/A,FALSE,"ProductCo Lines Output"}</definedName>
    <definedName name="mmmmmmmmmmmmmmmmmmmmmmmmmmmmmmmm" localSheetId="0" hidden="1">{"ProductCo PSTN Lines",#N/A,FALSE,"ProductCo Lines Output"}</definedName>
    <definedName name="mmmmmmmmmmmmmmmmmmmmmmmmmmmmmmmm" hidden="1">{"ProductCo PSTN Lines",#N/A,FALSE,"ProductCo Lines Output"}</definedName>
    <definedName name="new" localSheetId="0" hidden="1">{"July 00",#N/A,TRUE,"Revised P&amp;L";"July 00",#N/A,TRUE,"Income";"July 00",#N/A,TRUE,"Staff costs";"July 00",#N/A,TRUE,"Marketing";"July 00",#N/A,TRUE,"Creative";"July 00",#N/A,TRUE,"Service";"July 00",#N/A,TRUE,"General Establishment";"July 00",#N/A,TRUE,"BALSHEET";"July 00",#N/A,TRUE,"CASH FLOW"}</definedName>
    <definedName name="new" hidden="1">{"July 00",#N/A,TRUE,"Revised P&amp;L";"July 00",#N/A,TRUE,"Income";"July 00",#N/A,TRUE,"Staff costs";"July 00",#N/A,TRUE,"Marketing";"July 00",#N/A,TRUE,"Creative";"July 00",#N/A,TRUE,"Service";"July 00",#N/A,TRUE,"General Establishment";"July 00",#N/A,TRUE,"BALSHEET";"July 00",#N/A,TRUE,"CASH FLOW"}</definedName>
    <definedName name="NEW_TERM_INC" localSheetId="0">#REF!</definedName>
    <definedName name="NEW_TERM_INC">#REF!</definedName>
    <definedName name="NN" localSheetId="0" hidden="1">{"ProductCo PSTN Lines",#N/A,FALSE,"ProductCo Lines Output"}</definedName>
    <definedName name="NN" hidden="1">{"ProductCo PSTN Lines",#N/A,FALSE,"ProductCo Lines Output"}</definedName>
    <definedName name="nnnnnnnnnnnnnnnnnn" localSheetId="0" hidden="1">{"ProductCo PSTN Lines",#N/A,FALSE,"ProductCo Lines Output"}</definedName>
    <definedName name="nnnnnnnnnnnnnnnnnn" hidden="1">{"ProductCo PSTN Lines",#N/A,FALSE,"ProductCo Lines Output"}</definedName>
    <definedName name="nnnnnnnnnnnnnnnnnnnnnnnnnnn" localSheetId="0" hidden="1">{"ProductCo PSTN Lines",#N/A,FALSE,"ProductCo Lines Output"}</definedName>
    <definedName name="nnnnnnnnnnnnnnnnnnnnnnnnnnn" hidden="1">{"ProductCo PSTN Lines",#N/A,FALSE,"ProductCo Lines Output"}</definedName>
    <definedName name="nnnnnnnnnnnnnnnnnnnnnnnnnnnnnnnnnnnn"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nnnnnnnnnnnnnnnnnnnnnnnnnnnnnnnnnnnn"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nnnnnnnnnnnnnnnnnnnnnnnnnnnnnnnnnnnnnnnnn" localSheetId="0" hidden="1">{"ProductCo PSTN Lines",#N/A,FALSE,"ProductCo Lines Output"}</definedName>
    <definedName name="nnnnnnnnnnnnnnnnnnnnnnnnnnnnnnnnnnnnnnnnn" hidden="1">{"ProductCo PSTN Lines",#N/A,FALSE,"ProductCo Lines Output"}</definedName>
    <definedName name="nnnnnnnnnnnnnnnnnnnnnnnnnnnnnnnnnnnnnnnnnnnnn" localSheetId="0" hidden="1">{"MAJCore",#N/A,FALSE,"MAJ";"BISCore",#N/A,FALSE,"BIS";"SMECore",#N/A,FALSE,"SME";"SMMCore",#N/A,FALSE,"SMM";"SMPCore",#N/A,FALSE,"SMP";"SMCCore",#N/A,FALSE,"SMC";"SMRCore",#N/A,FALSE,"SMR";"CNSCore",#N/A,FALSE,"CNS";"REGCore",#N/A,FALSE,"REG"}</definedName>
    <definedName name="nnnnnnnnnnnnnnnnnnnnnnnnnnnnnnnnnnnnnnnnnnnnn" hidden="1">{"MAJCore",#N/A,FALSE,"MAJ";"BISCore",#N/A,FALSE,"BIS";"SMECore",#N/A,FALSE,"SME";"SMMCore",#N/A,FALSE,"SMM";"SMPCore",#N/A,FALSE,"SMP";"SMCCore",#N/A,FALSE,"SMC";"SMRCore",#N/A,FALSE,"SMR";"CNSCore",#N/A,FALSE,"CNS";"REGCore",#N/A,FALSE,"REG"}</definedName>
    <definedName name="NOCONFLICT" localSheetId="0"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NORTHWorkstacks" localSheetId="0" hidden="1">#REF!</definedName>
    <definedName name="NORTHWorkstacks" localSheetId="2" hidden="1">#REF!</definedName>
    <definedName name="NORTHWorkstacks" hidden="1">#REF!</definedName>
    <definedName name="o" localSheetId="0" hidden="1">{"'EARLY LIFE SAVINGS - COSTS '!$A$1:$N$56"}</definedName>
    <definedName name="o" localSheetId="1" hidden="1">{"'EARLY LIFE SAVINGS - COSTS '!$A$1:$N$56"}</definedName>
    <definedName name="o" hidden="1">{"'EARLY LIFE SAVINGS - COSTS '!$A$1:$N$56"}</definedName>
    <definedName name="oc"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o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oo" localSheetId="0" hidden="1">{"ProductCo PSTN Lines",#N/A,FALSE,"ProductCo Lines Output"}</definedName>
    <definedName name="oo" hidden="1">{"ProductCo PSTN Lines",#N/A,FALSE,"ProductCo Lines Output"}</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VERRIDE_TERM_PRICES" localSheetId="0">#REF!</definedName>
    <definedName name="OVERRIDE_TERM_PRICES">#REF!</definedName>
    <definedName name="PC_msg" hidden="1">"Yes"</definedName>
    <definedName name="PDM" localSheetId="0" hidden="1">{"'100'!$A$1:$M$83"}</definedName>
    <definedName name="PDM" hidden="1">{"'100'!$A$1:$M$83"}</definedName>
    <definedName name="Pop" localSheetId="0" hidden="1">[17]Population!#REF!</definedName>
    <definedName name="Pop" localSheetId="2" hidden="1">[17]Population!#REF!</definedName>
    <definedName name="Pop" hidden="1">[17]Population!#REF!</definedName>
    <definedName name="Population" localSheetId="0" hidden="1">#REF!</definedName>
    <definedName name="Population" localSheetId="2" hidden="1">#REF!</definedName>
    <definedName name="Population" hidden="1">#REF!</definedName>
    <definedName name="ppppppp" localSheetId="0" hidden="1">{"'100'!$A$1:$M$83"}</definedName>
    <definedName name="ppppppp" localSheetId="1" hidden="1">{"'100'!$A$1:$M$83"}</definedName>
    <definedName name="ppppppp" hidden="1">{"'100'!$A$1:$M$83"}</definedName>
    <definedName name="ppppppppppppppppp" localSheetId="0" hidden="1">{"MAJCore",#N/A,FALSE,"MAJ";"BISCore",#N/A,FALSE,"BIS";"SMECore",#N/A,FALSE,"SME";"SMMCore",#N/A,FALSE,"SMM";"SMPCore",#N/A,FALSE,"SMP";"SMCCore",#N/A,FALSE,"SMC";"SMRCore",#N/A,FALSE,"SMR";"CNSCore",#N/A,FALSE,"CNS";"REGCore",#N/A,FALSE,"REG"}</definedName>
    <definedName name="ppppppppppppppppp" hidden="1">{"MAJCore",#N/A,FALSE,"MAJ";"BISCore",#N/A,FALSE,"BIS";"SMECore",#N/A,FALSE,"SME";"SMMCore",#N/A,FALSE,"SMM";"SMPCore",#N/A,FALSE,"SMP";"SMCCore",#N/A,FALSE,"SMC";"SMRCore",#N/A,FALSE,"SMR";"CNSCore",#N/A,FALSE,"CNS";"REGCore",#N/A,FALSE,"REG"}</definedName>
    <definedName name="Projections" localSheetId="0" hidden="1">#REF!</definedName>
    <definedName name="Projections" localSheetId="2" hidden="1">#REF!</definedName>
    <definedName name="Projections" hidden="1">#REF!</definedName>
    <definedName name="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aaaaaaaaaaaaaaaaa" localSheetId="0" hidden="1">#REF!</definedName>
    <definedName name="qaaaaaaaaaaaaaaaaa" localSheetId="2" hidden="1">#REF!</definedName>
    <definedName name="qaaaaaaaaaaaaaaaaa" hidden="1">#REF!</definedName>
    <definedName name="QFAW" localSheetId="0" hidden="1">{"'100'!$A$1:$M$83"}</definedName>
    <definedName name="QFAW" hidden="1">{"'100'!$A$1:$M$83"}</definedName>
    <definedName name="qq" localSheetId="0" hidden="1">{"ProductCo PSTN Lines",#N/A,FALSE,"ProductCo Lines Output"}</definedName>
    <definedName name="qq" hidden="1">{"ProductCo PSTN Lines",#N/A,FALSE,"ProductCo Lines Output"}</definedName>
    <definedName name="qqq" localSheetId="0" hidden="1">{"'100'!$A$1:$M$83"}</definedName>
    <definedName name="qqq" localSheetId="1" hidden="1">{"'100'!$A$1:$M$83"}</definedName>
    <definedName name="qqq" hidden="1">{"'100'!$A$1:$M$83"}</definedName>
    <definedName name="qqqqqqqqqqqq" localSheetId="0" hidden="1">{"ProductCo PSTN Lines",#N/A,FALSE,"ProductCo Lines Output"}</definedName>
    <definedName name="qqqqqqqqqqqq" hidden="1">{"ProductCo PSTN Lines",#N/A,FALSE,"ProductCo Lines Output"}</definedName>
    <definedName name="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 localSheetId="0" hidden="1">{"'100'!$A$1:$M$83"}</definedName>
    <definedName name="qqqqqqqqqqqqqqqq" localSheetId="1" hidden="1">{"'100'!$A$1:$M$83"}</definedName>
    <definedName name="qqqqqqqqqqqqqqqq" hidden="1">{"'100'!$A$1:$M$83"}</definedName>
    <definedName name="qqqqqqqqqqqqqqqqq" localSheetId="0" hidden="1">{"'100'!$A$1:$M$83"}</definedName>
    <definedName name="qqqqqqqqqqqqqqqqq" localSheetId="1" hidden="1">{"'100'!$A$1:$M$83"}</definedName>
    <definedName name="qqqqqqqqqqqqqqqqq" hidden="1">{"'100'!$A$1:$M$83"}</definedName>
    <definedName name="qqqq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 localSheetId="0" hidden="1">{"ProductCo PSTN Lines",#N/A,FALSE,"ProductCo Lines Output"}</definedName>
    <definedName name="qqqqqqqqqqqqqqqqqqq" hidden="1">{"ProductCo PSTN Lines",#N/A,FALSE,"ProductCo Lines Output"}</definedName>
    <definedName name="qqqqqqqqqqqqqqqqqqqq" localSheetId="0" hidden="1">{"ProductCo PSTN Lines",#N/A,FALSE,"ProductCo Lines Output"}</definedName>
    <definedName name="qqqqqqqqqqqqqqqqqqqq" hidden="1">{"ProductCo PSTN Lines",#N/A,FALSE,"ProductCo Lines Output"}</definedName>
    <definedName name="qqqqqqqq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 localSheetId="0"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 localSheetId="0" hidden="1">{"ProductCo PSTN Lines",#N/A,FALSE,"ProductCo Lines Output"}</definedName>
    <definedName name="qqqqqqqqqqqqqqqqqqqqqqqqqqqq" hidden="1">{"ProductCo PSTN Lines",#N/A,FALSE,"ProductCo Lines Output"}</definedName>
    <definedName name="qqqqqqqqqqqqqqq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 localSheetId="0"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qqqqqq"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qqqqqqqqqqqqqqqqqqqqqqqqqqqqqqqqq" localSheetId="0" hidden="1">{"ProductCo PSTN Lines",#N/A,FALSE,"ProductCo Lines Output"}</definedName>
    <definedName name="qqqqqqqqqqqqqqqqqqqqqqqqqqqqqqqqq" hidden="1">{"ProductCo PSTN Lines",#N/A,FALSE,"ProductCo Lines Output"}</definedName>
    <definedName name="qqqqqqqqqqqqqqqqqqqqqqqqq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qqqqqqqqqqqqqqq"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qqqqqqqqqqqqqqqqqqqqqqqqqqqqqqqqqqqqqqqqqqqqq"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qw" localSheetId="0" hidden="1">{"example",#N/A,FALSE,"Import 1 - Oracle"}</definedName>
    <definedName name="qw" hidden="1">{"example",#N/A,FALSE,"Import 1 - Oracle"}</definedName>
    <definedName name="REMOVE_MAINLINK_FROM_1G_BASKET" localSheetId="0">[12]Compliance!#REF!</definedName>
    <definedName name="REMOVE_MAINLINK_FROM_1G_BASKET">[12]Compliance!#REF!</definedName>
    <definedName name="Results" hidden="1">[18]UK99!$A$1:$A$1</definedName>
    <definedName name="rf"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f"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her" localSheetId="0" hidden="1">{"common",#N/A,TRUE,"Common Input";"Sum Res_010",#N/A,TRUE,"Res_010";"Sum Res_011",#N/A,TRUE,"Res_011";"Sum Res_012",#N/A,TRUE,"Res_012";"Sum Res_013",#N/A,TRUE,"Res_013"}</definedName>
    <definedName name="rher" hidden="1">{"common",#N/A,TRUE,"Common Input";"Sum Res_010",#N/A,TRUE,"Res_010";"Sum Res_011",#N/A,TRUE,"Res_011";"Sum Res_012",#N/A,TRUE,"Res_012";"Sum Res_013",#N/A,TRUE,"Res_013"}</definedName>
    <definedName name="richard" localSheetId="0" hidden="1">{"July 00",#N/A,TRUE,"Revised P&amp;L";"July 00",#N/A,TRUE,"Income";"July 00",#N/A,TRUE,"Staff costs";"July 00",#N/A,TRUE,"Marketing";"July 00",#N/A,TRUE,"Creative";"July 00",#N/A,TRUE,"Service";"July 00",#N/A,TRUE,"General Establishment";"July 00",#N/A,TRUE,"BALSHEET";"July 00",#N/A,TRUE,"CASH FLOW"}</definedName>
    <definedName name="richard" hidden="1">{"July 00",#N/A,TRUE,"Revised P&amp;L";"July 00",#N/A,TRUE,"Income";"July 00",#N/A,TRUE,"Staff costs";"July 00",#N/A,TRUE,"Marketing";"July 00",#N/A,TRUE,"Creative";"July 00",#N/A,TRUE,"Service";"July 00",#N/A,TRUE,"General Establishment";"July 00",#N/A,TRUE,"BALSHEET";"July 00",#N/A,TRUE,"CASH FLOW"}</definedName>
    <definedName name="richard1" localSheetId="0" hidden="1">{"July 97",#N/A,TRUE,"Revised P&amp;L";"July 97",#N/A,TRUE,"Income";"July 97",#N/A,TRUE,"Staff costs";"July 97",#N/A,TRUE,"Marketing";"July 97",#N/A,TRUE,"Service";"July 97",#N/A,TRUE,"Creative";"July 97",#N/A,TRUE,"General Establishment";"July 97",#N/A,TRUE,"BALSHEET";"July 97",#N/A,TRUE,"CASH FLOW"}</definedName>
    <definedName name="richard1" hidden="1">{"July 97",#N/A,TRUE,"Revised P&amp;L";"July 97",#N/A,TRUE,"Income";"July 97",#N/A,TRUE,"Staff costs";"July 97",#N/A,TRUE,"Marketing";"July 97",#N/A,TRUE,"Service";"July 97",#N/A,TRUE,"Creative";"July 97",#N/A,TRUE,"General Establishment";"July 97",#N/A,TRUE,"BALSHEET";"July 97",#N/A,TRUE,"CASH FLOW"}</definedName>
    <definedName name="RO1_multiplier" localSheetId="0">#REF!</definedName>
    <definedName name="RO1_multiplier">#REF!</definedName>
    <definedName name="rr" localSheetId="0" hidden="1">{"ProductCo PSTN Lines",#N/A,FALSE,"ProductCo Lines Output"}</definedName>
    <definedName name="rr" hidden="1">{"ProductCo PSTN Lines",#N/A,FALSE,"ProductCo Lines Output"}</definedName>
    <definedName name="rreww" localSheetId="0" hidden="1">#REF!</definedName>
    <definedName name="rreww" localSheetId="2" hidden="1">#REF!</definedName>
    <definedName name="rreww" hidden="1">#REF!</definedName>
    <definedName name="rrrrr" localSheetId="0" hidden="1">{"ProductCo PSTN Lines",#N/A,FALSE,"ProductCo Lines Output"}</definedName>
    <definedName name="rrrrr" hidden="1">{"ProductCo PSTN Lines",#N/A,FALSE,"ProductCo Lines Output"}</definedName>
    <definedName name="rrrrrrrrrrrr"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 localSheetId="0" hidden="1">{"ProductCo PSTN Lines",#N/A,FALSE,"ProductCo Lines Output"}</definedName>
    <definedName name="rrrrrrrrrrrrrr" hidden="1">{"ProductCo PSTN Lines",#N/A,FALSE,"ProductCo Lines Output"}</definedName>
    <definedName name="rrrrrrrrrrrrrrrr" localSheetId="0" hidden="1">{"ProductCo PSTN Lines",#N/A,FALSE,"ProductCo Lines Output"}</definedName>
    <definedName name="rrrrrrrrrrrrrrrr" hidden="1">{"ProductCo PSTN Lines",#N/A,FALSE,"ProductCo Lines Output"}</definedName>
    <definedName name="rrrrrrrrrrrrrrrrrr" localSheetId="0" hidden="1">{"ProductCo PSTN Lines",#N/A,FALSE,"ProductCo Lines Output"}</definedName>
    <definedName name="rrrrrrrrrrrrrrrrrr" hidden="1">{"ProductCo PSTN Lines",#N/A,FALSE,"ProductCo Lines Output"}</definedName>
    <definedName name="rrrrrrrrrrrrrrrrrrr" localSheetId="0" hidden="1">{"ProductCo PSTN Lines",#N/A,FALSE,"ProductCo Lines Output"}</definedName>
    <definedName name="rrrrrrrrrrrrrrrrrrr" hidden="1">{"ProductCo PSTN Lines",#N/A,FALSE,"ProductCo Lines Output"}</definedName>
    <definedName name="rrrrrrrrrrrrrrrrrrrrr" localSheetId="0" hidden="1">{"ProductCo PSTN Lines",#N/A,FALSE,"ProductCo Lines Output"}</definedName>
    <definedName name="rrrrrrrrrrrrrrrrrrrrr" hidden="1">{"ProductCo PSTN Lines",#N/A,FALSE,"ProductCo Lines Output"}</definedName>
    <definedName name="rrrrrrrrrrrrrrrrrrrrrr" localSheetId="0" hidden="1">{"ProductCo PSTN Lines",#N/A,FALSE,"ProductCo Lines Output"}</definedName>
    <definedName name="rrrrrrrrrrrrrrrrrrrrrr" hidden="1">{"ProductCo PSTN Lines",#N/A,FALSE,"ProductCo Lines Output"}</definedName>
    <definedName name="rrrrrrrrrrrrrrrrrrrrrrr" localSheetId="0" hidden="1">{"ProductCo PSTN Lines",#N/A,FALSE,"ProductCo Lines Output"}</definedName>
    <definedName name="rrrrrrrrrrrrrrrrrrrrrrr" hidden="1">{"ProductCo PSTN Lines",#N/A,FALSE,"ProductCo Lines Output"}</definedName>
    <definedName name="rrrrrrrrrrrrrrrrrrrrrrrrr"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 localSheetId="0" hidden="1">{"ProductCo PSTN Lines",#N/A,FALSE,"ProductCo Lines Output"}</definedName>
    <definedName name="rrrrrrrrrrrrrrrrrrrrrrrrrr" hidden="1">{"ProductCo PSTN Lines",#N/A,FALSE,"ProductCo Lines Output"}</definedName>
    <definedName name="rrrrrrrrrrrrrrrrrrrrrrrrrrr" localSheetId="0" hidden="1">{"ProductCo PSTN Lines",#N/A,FALSE,"ProductCo Lines Output"}</definedName>
    <definedName name="rrrrrrrrrrrrrrrrrrrrrrrrrrr" hidden="1">{"ProductCo PSTN Lines",#N/A,FALSE,"ProductCo Lines Output"}</definedName>
    <definedName name="rrrrrrrrrrrrrrrrrrrrrrrrrrrrrrrrrrrrrr"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 localSheetId="0" hidden="1">{"ProductCo PSTN Lines",#N/A,FALSE,"ProductCo Lines Output"}</definedName>
    <definedName name="rrrrrrrrrrrrrrrrrrrrrrrrrrrrrrrrrrrrrrrr" hidden="1">{"ProductCo PSTN Lines",#N/A,FALSE,"ProductCo Lines Output"}</definedName>
    <definedName name="rrrrrrrrrrrrrrrrrrrrrrrrrrrrrrrrrrrrrrrrrr" localSheetId="0" hidden="1">{"ProductCo PSTN Lines",#N/A,FALSE,"ProductCo Lines Output"}</definedName>
    <definedName name="rrrrrrrrrrrrrrrrrrrrrrrrrrrrrrrrrrrrrrrrrr" hidden="1">{"ProductCo PSTN Lines",#N/A,FALSE,"ProductCo Lines Output"}</definedName>
    <definedName name="rrrrrrrrrrrrrrrrrrrrrrrrrrrrrrrrrrrrrrrrrrrrr"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rrrr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rrrrrrrrrrrrrrrrrrrrrrrrrrrrrrrrrrrrrrrrrrrrrr" localSheetId="0" hidden="1">{"MAJCore",#N/A,FALSE,"MAJ";"BISCore",#N/A,FALSE,"BIS";"SMECore",#N/A,FALSE,"SME";"SMMCore",#N/A,FALSE,"SMM";"SMPCore",#N/A,FALSE,"SMP";"SMCCore",#N/A,FALSE,"SMC";"SMRCore",#N/A,FALSE,"SMR";"CNSCore",#N/A,FALSE,"CNS";"REGCore",#N/A,FALSE,"REG"}</definedName>
    <definedName name="rrrrrrrrrrrrrrrrrrrrrrrrrrrrrrrrrrrrrrrrrrrrrr" hidden="1">{"MAJCore",#N/A,FALSE,"MAJ";"BISCore",#N/A,FALSE,"BIS";"SMECore",#N/A,FALSE,"SME";"SMMCore",#N/A,FALSE,"SMM";"SMPCore",#N/A,FALSE,"SMP";"SMCCore",#N/A,FALSE,"SMC";"SMRCore",#N/A,FALSE,"SMR";"CNSCore",#N/A,FALSE,"CNS";"REGCore",#N/A,FALSE,"REG"}</definedName>
    <definedName name="RTR" localSheetId="0" hidden="1">{0}</definedName>
    <definedName name="RTR" hidden="1">{0}</definedName>
    <definedName name="RWT" hidden="1">"ELF_ACT_%"</definedName>
    <definedName name="sami" localSheetId="0" hidden="1">{"ProductCo PSTN Lines",#N/A,FALSE,"ProductCo Lines Output"}</definedName>
    <definedName name="sami" hidden="1">{"ProductCo PSTN Lines",#N/A,FALSE,"ProductCo Lines Output"}</definedName>
    <definedName name="Scenarios_Data" localSheetId="0">#REF!</definedName>
    <definedName name="Scenarios_Data">#REF!</definedName>
    <definedName name="s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dafsdpfkjsddsadsa" localSheetId="0" hidden="1">{"ProductCo PSTN Lines",#N/A,FALSE,"ProductCo Lines Output"}</definedName>
    <definedName name="sdafsdpfkjsddsadsa" hidden="1">{"ProductCo PSTN Lines",#N/A,FALSE,"ProductCo Lines Output"}</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sd" localSheetId="0" hidden="1">{"MAJCore",#N/A,FALSE,"MAJ";"BISCore",#N/A,FALSE,"BIS";"SMECore",#N/A,FALSE,"SME";"SMMCore",#N/A,FALSE,"SMM";"SMPCore",#N/A,FALSE,"SMP";"SMCCore",#N/A,FALSE,"SMC";"SMRCore",#N/A,FALSE,"SMR";"CNSCore",#N/A,FALSE,"CNS";"REGCore",#N/A,FALSE,"REG"}</definedName>
    <definedName name="sdfsd" hidden="1">{"MAJCore",#N/A,FALSE,"MAJ";"BISCore",#N/A,FALSE,"BIS";"SMECore",#N/A,FALSE,"SME";"SMMCore",#N/A,FALSE,"SMM";"SMPCore",#N/A,FALSE,"SMP";"SMCCore",#N/A,FALSE,"SMC";"SMRCore",#N/A,FALSE,"SMR";"CNSCore",#N/A,FALSE,"CNS";"REGCore",#N/A,FALSE,"REG"}</definedName>
    <definedName name="sdfsdfsdf" localSheetId="0"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sdfsdfsdf"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sencount" hidden="1">1</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hdshs" localSheetId="0" hidden="1">{#N/A,#N/A,FALSE,"Customer Ops";#N/A,#N/A,FALSE,"Field Ops";#N/A,#N/A,FALSE,"Ops Management";#N/A,#N/A,FALSE,"Contact Centre";#N/A,#N/A,FALSE,"Credit Services";#N/A,#N/A,FALSE,"Horizon"}</definedName>
    <definedName name="shdshs" hidden="1">{#N/A,#N/A,FALSE,"Customer Ops";#N/A,#N/A,FALSE,"Field Ops";#N/A,#N/A,FALSE,"Ops Management";#N/A,#N/A,FALSE,"Contact Centre";#N/A,#N/A,FALSE,"Credit Services";#N/A,#N/A,FALSE,"Horizon"}</definedName>
    <definedName name="sldkjflksj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sldkjflksj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smilr" localSheetId="0" hidden="1">#REF!</definedName>
    <definedName name="smilr" localSheetId="2" hidden="1">#REF!</definedName>
    <definedName name="smilr" hidden="1">#REF!</definedName>
    <definedName name="sqw" localSheetId="0" hidden="1">{"common",#N/A,TRUE,"Common Input";"Sum Res_010",#N/A,TRUE,"Res_010";"Sum Res_011",#N/A,TRUE,"Res_011";"Sum Res_012",#N/A,TRUE,"Res_012";"Sum Res_013",#N/A,TRUE,"Res_013"}</definedName>
    <definedName name="sqw" hidden="1">{"common",#N/A,TRUE,"Common Input";"Sum Res_010",#N/A,TRUE,"Res_010";"Sum Res_011",#N/A,TRUE,"Res_011";"Sum Res_012",#N/A,TRUE,"Res_012";"Sum Res_013",#N/A,TRUE,"Res_013"}</definedName>
    <definedName name="SR"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R"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 localSheetId="0" hidden="1">{"ProductCo PSTN Lines",#N/A,FALSE,"ProductCo Lines Output"}</definedName>
    <definedName name="ss" hidden="1">{"ProductCo PSTN Lines",#N/A,FALSE,"ProductCo Lines Output"}</definedName>
    <definedName name="sssssssss"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ssssss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ssssssss" localSheetId="0" hidden="1">{"ProductCo PSTN Lines",#N/A,FALSE,"ProductCo Lines Output"}</definedName>
    <definedName name="ssssssssss" hidden="1">{"ProductCo PSTN Lines",#N/A,FALSE,"ProductCo Lines Output"}</definedName>
    <definedName name="ssssssssssssssssssssss" localSheetId="0" hidden="1">{"ProductCo PSTN Lines",#N/A,FALSE,"ProductCo Lines Output"}</definedName>
    <definedName name="ssssssssssssssssssssss" hidden="1">{"ProductCo PSTN Lines",#N/A,FALSE,"ProductCo Lines Output"}</definedName>
    <definedName name="ssssssssssssssssssssssssssss" localSheetId="0" hidden="1">{"ProductCo PSTN Lines",#N/A,FALSE,"ProductCo Lines Output"}</definedName>
    <definedName name="ssssssssssssssssssssssssssss" hidden="1">{"ProductCo PSTN Lines",#N/A,FALSE,"ProductCo Lines Output"}</definedName>
    <definedName name="ssssssssssssssssssssssssssssssssssss"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sssssssssssssssssssssssssssssssssss"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STDvsLA" localSheetId="0">#REF!</definedName>
    <definedName name="STDvsLA">#REF!</definedName>
    <definedName name="STDvsLA2" localSheetId="0">#REF!</definedName>
    <definedName name="STDvsLA2">#REF!</definedName>
    <definedName name="SuperUser" hidden="1">FALSE</definedName>
    <definedName name="SysFCBLStruct" hidden="1">[19]Maintenance!$J$15:$J$21</definedName>
    <definedName name="t" localSheetId="0" hidden="1">{"'EARLY LIFE SAVINGS - COSTS '!$A$1:$N$56"}</definedName>
    <definedName name="t" localSheetId="1" hidden="1">{"'EARLY LIFE SAVINGS - COSTS '!$A$1:$N$56"}</definedName>
    <definedName name="t" hidden="1">{"'EARLY LIFE SAVINGS - COSTS '!$A$1:$N$56"}</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ch" localSheetId="0" hidden="1">{"People Table",#N/A,FALSE,"Sheet1";"Function table",#N/A,FALSE,"Sheet1"}</definedName>
    <definedName name="Tech" hidden="1">{"People Table",#N/A,FALSE,"Sheet1";"Function table",#N/A,FALSE,"Sheet1"}</definedName>
    <definedName name="Techaug" localSheetId="0" hidden="1">{"People Table",#N/A,FALSE,"Sheet1";"Function table",#N/A,FALSE,"Sheet1"}</definedName>
    <definedName name="Techaug" hidden="1">{"People Table",#N/A,FALSE,"Sheet1";"Function table",#N/A,FALSE,"Sheet1"}</definedName>
    <definedName name="tehy" localSheetId="0" hidden="1">{"common",#N/A,TRUE,"Common Input";"Sum Res_010",#N/A,TRUE,"Res_010";"Sum Res_011",#N/A,TRUE,"Res_011";"Sum Res_012",#N/A,TRUE,"Res_012";"Sum Res_013",#N/A,TRUE,"Res_013"}</definedName>
    <definedName name="tehy" hidden="1">{"common",#N/A,TRUE,"Common Input";"Sum Res_010",#N/A,TRUE,"Res_010";"Sum Res_011",#N/A,TRUE,"Res_011";"Sum Res_012",#N/A,TRUE,"Res_012";"Sum Res_013",#N/A,TRUE,"Res_013"}</definedName>
    <definedName name="tempname" localSheetId="0" hidden="1">#REF!</definedName>
    <definedName name="tempname" localSheetId="2" hidden="1">#REF!</definedName>
    <definedName name="tempname" hidden="1">#REF!</definedName>
    <definedName name="TERM_7Y_INCLUDED" localSheetId="0">#REF!</definedName>
    <definedName name="TERM_7Y_INCLUDED">#REF!</definedName>
    <definedName name="tg"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g"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heAA.com" localSheetId="0" hidden="1">{"Res_010",#N/A,FALSE,"Res_010";"sum1",#N/A,FALSE,"Res_010"}</definedName>
    <definedName name="TheAA.com" hidden="1">{"Res_010",#N/A,FALSE,"Res_010";"sum1",#N/A,FALSE,"Res_010"}</definedName>
    <definedName name="thyet" localSheetId="0" hidden="1">{"Res_010",#N/A,FALSE,"Res_010";"sum1",#N/A,FALSE,"Res_010"}</definedName>
    <definedName name="thyet" hidden="1">{"Res_010",#N/A,FALSE,"Res_010";"sum1",#N/A,FALSE,"Res_010"}</definedName>
    <definedName name="tr" localSheetId="0" hidden="1">{"example",#N/A,FALSE,"Import 1 - Oracle"}</definedName>
    <definedName name="tr" hidden="1">{"example",#N/A,FALSE,"Import 1 - Oracle"}</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 localSheetId="0" hidden="1">{"ProductCo PSTN Lines",#N/A,FALSE,"ProductCo Lines Output"}</definedName>
    <definedName name="tt" hidden="1">{"ProductCo PSTN Lines",#N/A,FALSE,"ProductCo Lines Output"}</definedName>
    <definedName name="TTT" localSheetId="0" hidden="1">{"'EARLY LIFE SAVINGS - COSTS '!$A$1:$N$56"}</definedName>
    <definedName name="TTT" localSheetId="1" hidden="1">{"'EARLY LIFE SAVINGS - COSTS '!$A$1:$N$56"}</definedName>
    <definedName name="TTT" hidden="1">{"'EARLY LIFE SAVINGS - COSTS '!$A$1:$N$56"}</definedName>
    <definedName name="tttggggggggggg" localSheetId="0" hidden="1">{"ProductCo PSTN Lines",#N/A,FALSE,"ProductCo Lines Output"}</definedName>
    <definedName name="tttggggggggggg" hidden="1">{"ProductCo PSTN Lines",#N/A,FALSE,"ProductCo Lines Output"}</definedName>
    <definedName name="tttttttttttttttttttttttt" localSheetId="0" hidden="1">{"ProductCo PSTN Lines",#N/A,FALSE,"ProductCo Lines Output"}</definedName>
    <definedName name="tttttttttttttttttttttttt" hidden="1">{"ProductCo PSTN Lines",#N/A,FALSE,"ProductCo Lines Output"}</definedName>
    <definedName name="tttttttttttttttttttttttttttttttt" localSheetId="0" hidden="1">{"ProductCo PSTN Lines",#N/A,FALSE,"ProductCo Lines Output"}</definedName>
    <definedName name="tttttttttttttttttttttttttttttttt" hidden="1">{"ProductCo PSTN Lines",#N/A,FALSE,"ProductCo Lines Output"}</definedName>
    <definedName name="ttttttttttttttttttttttttttttttttt" localSheetId="0" hidden="1">{"ProductCo PSTN Lines",#N/A,FALSE,"ProductCo Lines Output"}</definedName>
    <definedName name="ttttttttttttttttttttttttttttttttt" hidden="1">{"ProductCo PSTN Lines",#N/A,FALSE,"ProductCo Lines Output"}</definedName>
    <definedName name="tttttttttttttttttttttttttttttttttttttttttttttt"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ttttttttttttttttttttttttttttttttttttttttttttt"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ttttttttttttttttttttttttttttttttttttttttttttttttt" localSheetId="0" hidden="1">{"MAJCore",#N/A,FALSE,"MAJ";"BISCore",#N/A,FALSE,"BIS";"SMECore",#N/A,FALSE,"SME";"SMMCore",#N/A,FALSE,"SMM";"SMPCore",#N/A,FALSE,"SMP";"SMCCore",#N/A,FALSE,"SMC";"SMRCore",#N/A,FALSE,"SMR";"CNSCore",#N/A,FALSE,"CNS";"REGCore",#N/A,FALSE,"REG"}</definedName>
    <definedName name="ttttttttttttttttttttttttttttttttttttttttttttttttt" hidden="1">{"MAJCore",#N/A,FALSE,"MAJ";"BISCore",#N/A,FALSE,"BIS";"SMECore",#N/A,FALSE,"SME";"SMMCore",#N/A,FALSE,"SMM";"SMPCore",#N/A,FALSE,"SMP";"SMCCore",#N/A,FALSE,"SMC";"SMRCore",#N/A,FALSE,"SMR";"CNSCore",#N/A,FALSE,"CNS";"REGCore",#N/A,FALSE,"REG"}</definedName>
    <definedName name="tttttttttttttttttttttttttttttttttttttttttttttttttt" localSheetId="0"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tttttttttttttttttttttttttttttttttttttttttttttttttt"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ttttttttttttttttttttttttttttttttttttttttttttttttttt" localSheetId="0" hidden="1">{"ProductCo PSTN Lines",#N/A,FALSE,"ProductCo Lines Output"}</definedName>
    <definedName name="ttttttttttttttttttttttttttttttttttttttttttttttttttt" hidden="1">{"ProductCo PSTN Lines",#N/A,FALSE,"ProductCo Lines Output"}</definedName>
    <definedName name="ttttttttttttttttttttttttttttttttttttttttttttttttttttt" localSheetId="0" hidden="1">{"ProductCo PSTN Lines",#N/A,FALSE,"ProductCo Lines Output"}</definedName>
    <definedName name="ttttttttttttttttttttttttttttttttttttttttttttttttttttt" hidden="1">{"ProductCo PSTN Lines",#N/A,FALSE,"ProductCo Lines Output"}</definedName>
    <definedName name="tttyt" localSheetId="0" hidden="1">{"example",#N/A,FALSE,"Import 1 - Oracle"}</definedName>
    <definedName name="tttyt" hidden="1">{"example",#N/A,FALSE,"Import 1 - Oracle"}</definedName>
    <definedName name="uhk"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hk"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 localSheetId="0" hidden="1">{"ProductCo PSTN Lines",#N/A,FALSE,"ProductCo Lines Output"}</definedName>
    <definedName name="uu" hidden="1">{"ProductCo PSTN Lines",#N/A,FALSE,"ProductCo Lines Output"}</definedName>
    <definedName name="uuuuu" localSheetId="0" hidden="1">{"ProductCo PSTN Lines",#N/A,FALSE,"ProductCo Lines Output"}</definedName>
    <definedName name="uuuuu" hidden="1">{"ProductCo PSTN Lines",#N/A,FALSE,"ProductCo Lines Output"}</definedName>
    <definedName name="uuuuuuuuuuuuuu"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 localSheetId="0" hidden="1">{"ProductCo PSTN Lines",#N/A,FALSE,"ProductCo Lines Output"}</definedName>
    <definedName name="uuuuuuuuuuuuuuuuuuuuuuuuuuuuuuu" hidden="1">{"ProductCo PSTN Lines",#N/A,FALSE,"ProductCo Lines Output"}</definedName>
    <definedName name="uuuuuuuuuuuuuuuuuuuuuuuuuuuuuuuuuuuuuu"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uu"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uuuuuuuuuuuuuuuuuuuuuuuuuuuuuuuuuuuuuuuuuuuuuuuuuuuuuuuuuuu"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v" localSheetId="0" hidden="1">{"example",#N/A,FALSE,"Import 1 - Oracle"}</definedName>
    <definedName name="v" hidden="1">{"example",#N/A,FALSE,"Import 1 - Oracle"}</definedName>
    <definedName name="vv" localSheetId="0" hidden="1">{"ProductCo PSTN Lines",#N/A,FALSE,"ProductCo Lines Output"}</definedName>
    <definedName name="vv" hidden="1">{"ProductCo PSTN Lines",#N/A,FALSE,"ProductCo Lines Output"}</definedName>
    <definedName name="w" localSheetId="0" hidden="1">{"example",#N/A,FALSE,"Import 1 - Oracle"}</definedName>
    <definedName name="w" hidden="1">{"example",#N/A,FALSE,"Import 1 - Oracle"}</definedName>
    <definedName name="we" localSheetId="0" hidden="1">{"Res_010",#N/A,FALSE,"Res_010";"sum1",#N/A,FALSE,"Res_010"}</definedName>
    <definedName name="we" hidden="1">{"Res_010",#N/A,FALSE,"Res_010";"sum1",#N/A,FALSE,"Res_010"}</definedName>
    <definedName name="WES_INCREMENT" localSheetId="0">#REF!</definedName>
    <definedName name="WES_INCREMENT">#REF!</definedName>
    <definedName name="wireless2" localSheetId="0" hidden="1">{"'100'!$A$1:$M$83"}</definedName>
    <definedName name="wireless2" localSheetId="1" hidden="1">{"'100'!$A$1:$M$83"}</definedName>
    <definedName name="wireless2" hidden="1">{"'100'!$A$1:$M$83"}</definedName>
    <definedName name="wlgarw" localSheetId="0" hidden="1">{"ProductCo PSTN Lines",#N/A,FALSE,"ProductCo Lines Output"}</definedName>
    <definedName name="wlgarw" hidden="1">{"ProductCo PSTN Lines",#N/A,FALSE,"ProductCo Lines Output"}</definedName>
    <definedName name="wqdwlae" localSheetId="0" hidden="1">{"Res_010",#N/A,FALSE,"Res_010";"sum1",#N/A,FALSE,"Res_010"}</definedName>
    <definedName name="wqdwlae" hidden="1">{"Res_010",#N/A,FALSE,"Res_010";"sum1",#N/A,FALSE,"Res_010"}</definedName>
    <definedName name="wqqqqqqq" localSheetId="0" hidden="1">{"ProductCo PSTN Lines",#N/A,FALSE,"ProductCo Lines Output"}</definedName>
    <definedName name="wqqqqqqq" hidden="1">{"ProductCo PSTN Lines",#N/A,FALSE,"ProductCo Lines Output"}</definedName>
    <definedName name="wrn.448k." localSheetId="0" hidden="1">{"Profit",#N/A,FALSE,"448k";"Capital",#N/A,FALSE,"448k"}</definedName>
    <definedName name="wrn.448k." hidden="1">{"Profit",#N/A,FALSE,"448k";"Capital",#N/A,FALSE,"448k"}</definedName>
    <definedName name="wrn.4500_4P." localSheetId="0" hidden="1">{"Profit",#N/A,FALSE,"4500(4P)";"Capital",#N/A,FALSE,"4500(4P)"}</definedName>
    <definedName name="wrn.4500_4P." hidden="1">{"Profit",#N/A,FALSE,"4500(4P)";"Capital",#N/A,FALSE,"4500(4P)"}</definedName>
    <definedName name="wrn.4500_6P." localSheetId="0" hidden="1">{"Profit",#N/A,FALSE,"4500(6P)";"Capital",#N/A,FALSE,"4500(6P)"}</definedName>
    <definedName name="wrn.4500_6P." hidden="1">{"Profit",#N/A,FALSE,"4500(6P)";"Capital",#N/A,FALSE,"4500(6P)"}</definedName>
    <definedName name="wrn.4500_8P." localSheetId="0" hidden="1">{"Profit",#N/A,FALSE,"4500(8P)";"Capital",#N/A,FALSE,"4500(8P)"}</definedName>
    <definedName name="wrn.4500_8P." hidden="1">{"Profit",#N/A,FALSE,"4500(8P)";"Capital",#N/A,FALSE,"4500(8P)"}</definedName>
    <definedName name="wrn.All." localSheetId="0" hidden="1">{"Page1",#N/A,FALSE,"out_total";"Page2",#N/A,FALSE,"out_total";"Page3",#N/A,FALSE,"out_total";"Page4",#N/A,FALSE,"out_total";"Page5",#N/A,FALSE,"out_total";"Profit",#N/A,FALSE,"cisco7000";"Capital",#N/A,FALSE,"cisco7000";"Profit",#N/A,FALSE,"ciscoags+";"Capital",#N/A,FALSE,"ciscoags+";"Profit",#N/A,FALSE,"Cisco 4500p";"Capital",#N/A,FALSE,"Cisco 4500p";"Profit",#N/A,FALSE,"cisco2501";"Capital",#N/A,FALSE,"cisco2501";"Profit",#N/A,FALSE,"Cisco4500";"Capital",#N/A,FALSE,"Cisco4500";"Profit",#N/A,FALSE,"4500(12)";"Capital",#N/A,FALSE,"4500(12)";"Profit",#N/A,FALSE,"Cisco4000";"Capital",#N/A,FALSE,"Cisco4000";"Profit",#N/A,FALSE,"4500(8P)";"Capital",#N/A,FALSE,"4500(8P)";"Profit",#N/A,FALSE,"4500(6P)";"Capital",#N/A,FALSE,"4500(6P)";"Profit",#N/A,FALSE,"448k";"Capital",#N/A,FALSE,"448k";"Profit",#N/A,FALSE,"Cisco7000a";"Capital",#N/A,FALSE,"Cisco7000a";"Profit",#N/A,FALSE,"Cisco2501a";"Capital",#N/A,FALSE,"Cisco2501a";"Profit",#N/A,FALSE,"Cisco2514";"Profit",#N/A,FALSE,"extn_2501";"Capital",#N/A,FALSE,"extn_2501";"Profit",#N/A,FALSE,"4500(4P)";"Capital",#N/A,FALSE,"4500(4P)"}</definedName>
    <definedName name="wrn.All." hidden="1">{"Page1",#N/A,FALSE,"out_total";"Page2",#N/A,FALSE,"out_total";"Page3",#N/A,FALSE,"out_total";"Page4",#N/A,FALSE,"out_total";"Page5",#N/A,FALSE,"out_total";"Profit",#N/A,FALSE,"cisco7000";"Capital",#N/A,FALSE,"cisco7000";"Profit",#N/A,FALSE,"ciscoags+";"Capital",#N/A,FALSE,"ciscoags+";"Profit",#N/A,FALSE,"Cisco 4500p";"Capital",#N/A,FALSE,"Cisco 4500p";"Profit",#N/A,FALSE,"cisco2501";"Capital",#N/A,FALSE,"cisco2501";"Profit",#N/A,FALSE,"Cisco4500";"Capital",#N/A,FALSE,"Cisco4500";"Profit",#N/A,FALSE,"4500(12)";"Capital",#N/A,FALSE,"4500(12)";"Profit",#N/A,FALSE,"Cisco4000";"Capital",#N/A,FALSE,"Cisco4000";"Profit",#N/A,FALSE,"4500(8P)";"Capital",#N/A,FALSE,"4500(8P)";"Profit",#N/A,FALSE,"4500(6P)";"Capital",#N/A,FALSE,"4500(6P)";"Profit",#N/A,FALSE,"448k";"Capital",#N/A,FALSE,"448k";"Profit",#N/A,FALSE,"Cisco7000a";"Capital",#N/A,FALSE,"Cisco7000a";"Profit",#N/A,FALSE,"Cisco2501a";"Capital",#N/A,FALSE,"Cisco2501a";"Profit",#N/A,FALSE,"Cisco2514";"Profit",#N/A,FALSE,"extn_2501";"Capital",#N/A,FALSE,"extn_2501";"Profit",#N/A,FALSE,"4500(4P)";"Capital",#N/A,FALSE,"4500(4P)"}</definedName>
    <definedName name="wrn.ALL._.REPORTS." localSheetId="0" hidden="1">{#N/A,#N/A,FALSE,"Summary";#N/A,#N/A,FALSE,"Nottingham";#N/A,#N/A,FALSE,"Cablelink";#N/A,#N/A,FALSE,"Triangle Total";#N/A,#N/A,FALSE,"Triangle LLC";#N/A,#N/A,FALSE,"Teeside";#N/A,#N/A,FALSE,"Cambridge";#N/A,#N/A,FALSE,"Bank Group";#N/A,#N/A,FALSE,"ntl (UK) Group";#N/A,#N/A,FALSE,"ntl Business Ltd";#N/A,#N/A,FALSE,"Consumer Co";#N/A,#N/A,FALSE,"Scanners";#N/A,#N/A,FALSE,"Xtant inc Moleseye";#N/A,#N/A,FALSE,"Bank Facilities";#N/A,#N/A,FALSE,"Parent Funding"}</definedName>
    <definedName name="wrn.ALL._.REPORTS." hidden="1">{#N/A,#N/A,FALSE,"Summary";#N/A,#N/A,FALSE,"Nottingham";#N/A,#N/A,FALSE,"Cablelink";#N/A,#N/A,FALSE,"Triangle Total";#N/A,#N/A,FALSE,"Triangle LLC";#N/A,#N/A,FALSE,"Teeside";#N/A,#N/A,FALSE,"Cambridge";#N/A,#N/A,FALSE,"Bank Group";#N/A,#N/A,FALSE,"ntl (UK) Group";#N/A,#N/A,FALSE,"ntl Business Ltd";#N/A,#N/A,FALSE,"Consumer Co";#N/A,#N/A,FALSE,"Scanners";#N/A,#N/A,FALSE,"Xtant inc Moleseye";#N/A,#N/A,FALSE,"Bank Facilities";#N/A,#N/A,FALSE,"Parent Funding"}</definedName>
    <definedName name="wrn.Analysis." localSheetId="0" hidden="1">{#N/A,#N/A,FALSE,"O-T";#N/A,#N/A,FALSE,"VAR";#N/A,#N/A,FALSE,"VFIN";#N/A,#N/A,FALSE,"Variance";#N/A,#N/A,FALSE,"FCST ";#N/A,#N/A,FALSE,"FCST new";#N/A,#N/A,FALSE,"report"}</definedName>
    <definedName name="wrn.Analysis." hidden="1">{#N/A,#N/A,FALSE,"O-T";#N/A,#N/A,FALSE,"VAR";#N/A,#N/A,FALSE,"VFIN";#N/A,#N/A,FALSE,"Variance";#N/A,#N/A,FALSE,"FCST ";#N/A,#N/A,FALSE,"FCST new";#N/A,#N/A,FALSE,"report"}</definedName>
    <definedName name="wrn.balance." localSheetId="0" hidden="1">{"shares",#N/A,FALSE,"P4FLASH";"qtrly",#N/A,FALSE,"P4FLASH";"TOPFLASH",#N/A,FALSE,"P4FLASH";"working",#N/A,FALSE,"P4FLASH";"budget",#N/A,FALSE,"P4FLASH";"FLASH",#N/A,FALSE,"P4FLASH";"monthly9495",#N/A,FALSE,"P4FLASH";"montly9596",#N/A,FALSE,"P4FLASH"}</definedName>
    <definedName name="wrn.balance." hidden="1">{"shares",#N/A,FALSE,"P4FLASH";"qtrly",#N/A,FALSE,"P4FLASH";"TOPFLASH",#N/A,FALSE,"P4FLASH";"working",#N/A,FALSE,"P4FLASH";"budget",#N/A,FALSE,"P4FLASH";"FLASH",#N/A,FALSE,"P4FLASH";"monthly9495",#N/A,FALSE,"P4FLASH";"montly9596",#N/A,FALSE,"P4FLASH"}</definedName>
    <definedName name="wrn.Bank._.Group." localSheetId="0" hidden="1">{#N/A,#N/A,FALSE,"Bank Group";#N/A,#N/A,FALSE,"ntl (UK) Group";#N/A,#N/A,FALSE,"ntl Business Ltd";#N/A,#N/A,FALSE,"Consumer Co";#N/A,#N/A,FALSE,"Scanners";#N/A,#N/A,FALSE,"Xtant inc Moleseye";#N/A,#N/A,FALSE,"Bank Facilities"}</definedName>
    <definedName name="wrn.Bank._.Group." hidden="1">{#N/A,#N/A,FALSE,"Bank Group";#N/A,#N/A,FALSE,"ntl (UK) Group";#N/A,#N/A,FALSE,"ntl Business Ltd";#N/A,#N/A,FALSE,"Consumer Co";#N/A,#N/A,FALSE,"Scanners";#N/A,#N/A,FALSE,"Xtant inc Moleseye";#N/A,#N/A,FALSE,"Bank Facilities"}</definedName>
    <definedName name="wrn.BidReview." localSheetId="0" hidden="1">{#N/A,#N/A,FALSE,"Assumptions";"finsumm",#N/A,FALSE,"Finsumm";"FBGroup",#N/A,FALSE,"FB - BT Group";"FBSync",#N/A,FALSE,"FB - Syncordia Total ";"PLCustom",#N/A,FALSE,"P&amp;L summary";"PriSumm",#N/A,FALSE,"Price Summary";"HoursPay",#N/A,FALSE,"pay_non pay input";"ResourceNonPay",#N/A,FALSE,"pay_non pay input";"CapitalInput",#N/A,FALSE,"Equipt Input";"CurrEqptInput",#N/A,FALSE,"Equipt Input";"TotMtce",#N/A,FALSE,"Equipt Input";"TPNwks",#N/A,FALSE,"Nwks Input";"BTNwks",#N/A,FALSE,"Nwks Input";"Miscellaneous",#N/A,FALSE,"Misc."}</definedName>
    <definedName name="wrn.BidReview." hidden="1">{#N/A,#N/A,FALSE,"Assumptions";"finsumm",#N/A,FALSE,"Finsumm";"FBGroup",#N/A,FALSE,"FB - BT Group";"FBSync",#N/A,FALSE,"FB - Syncordia Total ";"PLCustom",#N/A,FALSE,"P&amp;L summary";"PriSumm",#N/A,FALSE,"Price Summary";"HoursPay",#N/A,FALSE,"pay_non pay input";"ResourceNonPay",#N/A,FALSE,"pay_non pay input";"CapitalInput",#N/A,FALSE,"Equipt Input";"CurrEqptInput",#N/A,FALSE,"Equipt Input";"TotMtce",#N/A,FALSE,"Equipt Input";"TPNwks",#N/A,FALSE,"Nwks Input";"BTNwks",#N/A,FALSE,"Nwks Input";"Miscellaneous",#N/A,FALSE,"Misc."}</definedName>
    <definedName name="wrn.Budget._.to._.July._.2000." localSheetId="0" hidden="1">{"P&amp;L",#N/A,TRUE,"P&amp;L";"Balance Sheet",#N/A,TRUE,"BALSHEET";"Cashflow",#N/A,TRUE,"CASH FLOW"}</definedName>
    <definedName name="wrn.Budget._.to._.July._.2000." hidden="1">{"P&amp;L",#N/A,TRUE,"P&amp;L";"Balance Sheet",#N/A,TRUE,"BALSHEET";"Cashflow",#N/A,TRUE,"CASH FLOW"}</definedName>
    <definedName name="wrn.Capital." localSheetId="0" hidden="1">{"CapitalInput",#N/A,FALSE,"Equipt Input";"Capital Profile",#N/A,FALSE,"Equipt Input"}</definedName>
    <definedName name="wrn.Capital." hidden="1">{"CapitalInput",#N/A,FALSE,"Equipt Input";"Capital Profile",#N/A,FALSE,"Equipt Input"}</definedName>
    <definedName name="wrn.cisco2501." localSheetId="0" hidden="1">{"Profit",#N/A,FALSE,"cisco2501";"Capital",#N/A,FALSE,"cisco2501"}</definedName>
    <definedName name="wrn.cisco2501." hidden="1">{"Profit",#N/A,FALSE,"cisco2501";"Capital",#N/A,FALSE,"cisco2501"}</definedName>
    <definedName name="wrn.cisco2501a." localSheetId="0" hidden="1">{"Profit",#N/A,FALSE,"Cisco2501a";"Capital",#N/A,FALSE,"Cisco2501a"}</definedName>
    <definedName name="wrn.cisco2501a." hidden="1">{"Profit",#N/A,FALSE,"Cisco2501a";"Capital",#N/A,FALSE,"Cisco2501a"}</definedName>
    <definedName name="wrn.cisco2514." localSheetId="0" hidden="1">{"Profit",#N/A,FALSE,"Cisco2514";"Capital",#N/A,FALSE,"Cisco2514"}</definedName>
    <definedName name="wrn.cisco2514." hidden="1">{"Profit",#N/A,FALSE,"Cisco2514";"Capital",#N/A,FALSE,"Cisco2514"}</definedName>
    <definedName name="wrn.cisco4000." localSheetId="0" hidden="1">{"Profit",#N/A,FALSE,"4500(12)";"Capital",#N/A,FALSE,"4500(12)";"Profit",#N/A,FALSE,"Cisco4000";"Capital",#N/A,FALSE,"Cisco4000"}</definedName>
    <definedName name="wrn.cisco4000." hidden="1">{"Profit",#N/A,FALSE,"4500(12)";"Capital",#N/A,FALSE,"4500(12)";"Profit",#N/A,FALSE,"Cisco4000";"Capital",#N/A,FALSE,"Cisco4000"}</definedName>
    <definedName name="wrn.cisco4500." localSheetId="0" hidden="1">{"Profit",#N/A,FALSE,"Cisco4500";"Capital",#N/A,FALSE,"Cisco4500"}</definedName>
    <definedName name="wrn.cisco4500." hidden="1">{"Profit",#N/A,FALSE,"Cisco4500";"Capital",#N/A,FALSE,"Cisco4500"}</definedName>
    <definedName name="wrn.Cisco4500p." localSheetId="0" hidden="1">{"Profit",#N/A,FALSE,"Cisco 4500p";"Capital",#N/A,FALSE,"Cisco 4500p"}</definedName>
    <definedName name="wrn.Cisco4500p." hidden="1">{"Profit",#N/A,FALSE,"Cisco 4500p";"Capital",#N/A,FALSE,"Cisco 4500p"}</definedName>
    <definedName name="wrn.cisco7000a." localSheetId="0" hidden="1">{"Profit",#N/A,FALSE,"Cisco7000a";"Capital",#N/A,FALSE,"Cisco7000a"}</definedName>
    <definedName name="wrn.cisco7000a." hidden="1">{"Profit",#N/A,FALSE,"Cisco7000a";"Capital",#N/A,FALSE,"Cisco7000a"}</definedName>
    <definedName name="wrn.CiscoAGS." localSheetId="0" hidden="1">{"Profit",#N/A,FALSE,"ciscoags+";"Capital",#N/A,FALSE,"ciscoags+"}</definedName>
    <definedName name="wrn.CiscoAGS." hidden="1">{"Profit",#N/A,FALSE,"ciscoags+";"Capital",#N/A,FALSE,"ciscoags+"}</definedName>
    <definedName name="wrn.Consumer._.Finance._.Forecast._.Book."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rn.Consumer._.Finance._.Forecast._.Book."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rn.Core." localSheetId="0" hidden="1">{"MAJCore",#N/A,FALSE,"MAJ";"BISCore",#N/A,FALSE,"BIS";"SMECore",#N/A,FALSE,"SME";"SMMCore",#N/A,FALSE,"SMM";"SMPCore",#N/A,FALSE,"SMP";"SMCCore",#N/A,FALSE,"SMC";"SMRCore",#N/A,FALSE,"SMR";"CNSCore",#N/A,FALSE,"CNS";"REGCore",#N/A,FALSE,"REG"}</definedName>
    <definedName name="wrn.Core." hidden="1">{"MAJCore",#N/A,FALSE,"MAJ";"BISCore",#N/A,FALSE,"BIS";"SMECore",#N/A,FALSE,"SME";"SMMCore",#N/A,FALSE,"SMM";"SMPCore",#N/A,FALSE,"SMP";"SMCCore",#N/A,FALSE,"SMC";"SMRCore",#N/A,FALSE,"SMR";"CNSCore",#N/A,FALSE,"CNS";"REGCore",#N/A,FALSE,"REG"}</definedName>
    <definedName name="wrn.CustomPrice." localSheetId="0" hidden="1">{"PLCustom",#N/A,FALSE,"P&amp;L summary"}</definedName>
    <definedName name="wrn.CustomPrice." hidden="1">{"PLCustom",#N/A,FALSE,"P&amp;L summary"}</definedName>
    <definedName name="wrn.Depn." localSheetId="0" hidden="1">{"Depn",#N/A,TRUE,"Equipt Input"}</definedName>
    <definedName name="wrn.Depn." hidden="1">{"Depn",#N/A,TRUE,"Equipt Input"}</definedName>
    <definedName name="wrn.Detail._.2000." localSheetId="0" hidden="1">{"Subscribers",#N/A,TRUE,"Income";"Interconnect",#N/A,TRUE,"Interconnect";"Customer Services",#N/A,TRUE,"Customer Services";"Network Charge",#N/A,TRUE,"Network Recharge";"Marketing Outline",#N/A,TRUE,"Marketing &amp; PR";"Creative Summary",#N/A,TRUE,"Creative";"Creative Staff",#N/A,TRUE,"Creative Staff"}</definedName>
    <definedName name="wrn.Detail._.2000." hidden="1">{"Subscribers",#N/A,TRUE,"Income";"Interconnect",#N/A,TRUE,"Interconnect";"Customer Services",#N/A,TRUE,"Customer Services";"Network Charge",#N/A,TRUE,"Network Recharge";"Marketing Outline",#N/A,TRUE,"Marketing &amp; PR";"Creative Summary",#N/A,TRUE,"Creative";"Creative Staff",#N/A,TRUE,"Creative Staff"}</definedName>
    <definedName name="wrn.extn_2501." localSheetId="0" hidden="1">{"Profit",#N/A,FALSE,"extn_2501";"Capital",#N/A,FALSE,"extn_2501"}</definedName>
    <definedName name="wrn.extn_2501." hidden="1">{"Profit",#N/A,FALSE,"extn_2501";"Capital",#N/A,FALSE,"extn_2501"}</definedName>
    <definedName name="wrn.Finance_Admin." localSheetId="0" hidden="1">{#N/A,#N/A,FALSE,"Consumer Finance";#N/A,#N/A,FALSE,"Consumer Exec"}</definedName>
    <definedName name="wrn.Finance_Admin." hidden="1">{#N/A,#N/A,FALSE,"Consumer Finance";#N/A,#N/A,FALSE,"Consumer Exec"}</definedName>
    <definedName name="wrn.Financials." localSheetId="0" hidden="1">{#N/A,#N/A,FALSE,"Assumptions";"finsumm",#N/A,FALSE,"Finsumm";"FBGroup",#N/A,FALSE,"FB - BT Group";"BSGroup",#N/A,FALSE,"FB - BT Group";"FBSync",#N/A,FALSE,"FB - Syncordia Total ";"FBSyncEx3P",#N/A,FALSE,"FB - Sync excl. 3rd party"}</definedName>
    <definedName name="wrn.Financials." hidden="1">{#N/A,#N/A,FALSE,"Assumptions";"finsumm",#N/A,FALSE,"Finsumm";"FBGroup",#N/A,FALSE,"FB - BT Group";"BSGroup",#N/A,FALSE,"FB - BT Group";"FBSync",#N/A,FALSE,"FB - Syncordia Total ";"FBSyncEx3P",#N/A,FALSE,"FB - Sync excl. 3rd party"}</definedName>
    <definedName name="wrn.finsummary." localSheetId="0" hidden="1">{"finsumm",#N/A,FALSE,"Finsumm";"graph",#N/A,FALSE,"Finsumm";"costgraph",#N/A,FALSE,"Finsumm";"costbreakdown",#N/A,FALSE,"Finsumm"}</definedName>
    <definedName name="wrn.finsummary." hidden="1">{"finsumm",#N/A,FALSE,"Finsumm";"graph",#N/A,FALSE,"Finsumm";"costgraph",#N/A,FALSE,"Finsumm";"costbreakdown",#N/A,FALSE,"Finsumm"}</definedName>
    <definedName name="wrn.FLASH." localSheetId="0" hidden="1">{"FLASH",#N/A,FALSE,"P4FLASH"}</definedName>
    <definedName name="wrn.FLASH." hidden="1">{"FLASH",#N/A,FALSE,"P4FLASH"}</definedName>
    <definedName name="wrn.Functional._.and._.Product._.Breakdown." localSheetId="0" hidden="1">{"People Table",#N/A,FALSE,"Sheet1";"Function table",#N/A,FALSE,"Sheet1"}</definedName>
    <definedName name="wrn.Functional._.and._.Product._.Breakdown." hidden="1">{"People Table",#N/A,FALSE,"Sheet1";"Function table",#N/A,FALSE,"Sheet1"}</definedName>
    <definedName name="wrn.gjkgjhg" localSheetId="0" hidden="1">{#N/A,#N/A,FALSE,"Triangle Total";#N/A,#N/A,FALSE,"Triangle LLC";#N/A,#N/A,FALSE,"Triangle LLC";#N/A,#N/A,FALSE,"Teeside"}</definedName>
    <definedName name="wrn.gjkgjhg" hidden="1">{#N/A,#N/A,FALSE,"Triangle Total";#N/A,#N/A,FALSE,"Triangle LLC";#N/A,#N/A,FALSE,"Triangle LLC";#N/A,#N/A,FALSE,"Teeside"}</definedName>
    <definedName name="wrn.Inputs." localSheetId="0" hidden="1">{#N/A,#N/A,TRUE,"Assumptions";"Inputs",#N/A,TRUE,"BASEINPUT";"HoursPay",#N/A,TRUE,"pay_non pay input";"ResourceNonPay",#N/A,TRUE,"pay_non pay input";"CapitalInput",#N/A,TRUE,"Equipt Input";"CurrEqptInput",#N/A,TRUE,"Equipt Input";"TPNwks",#N/A,TRUE,"Nwks Input";"BTNwks",#N/A,TRUE,"Nwks Input";"Miscellaneous",#N/A,TRUE,"Misc."}</definedName>
    <definedName name="wrn.Inputs." hidden="1">{#N/A,#N/A,TRUE,"Assumptions";"Inputs",#N/A,TRUE,"BASEINPUT";"HoursPay",#N/A,TRUE,"pay_non pay input";"ResourceNonPay",#N/A,TRUE,"pay_non pay input";"CapitalInput",#N/A,TRUE,"Equipt Input";"CurrEqptInput",#N/A,TRUE,"Equipt Input";"TPNwks",#N/A,TRUE,"Nwks Input";"BTNwks",#N/A,TRUE,"Nwks Input";"Miscellaneous",#N/A,TRUE,"Misc."}</definedName>
    <definedName name="wrn.Landscape." localSheetId="0" hidden="1">{"Front - Landscape",#N/A,FALSE,"Front Sheet";"SME 01-03 All",#N/A,FALSE,"SME 1-3";"SME 04-06 All",#N/A,FALSE,"SME 4-6";"SME 07-09 All",#N/A,FALSE,"SME 7-9";"SME 10-12 All",#N/A,FALSE,"SME 10-12";"SME 13-15 All",#N/A,FALSE,"SME 13-15";"SME 17-18 All",#N/A,FALSE,"SME 17-18";"Deliv Summary",#N/A,FALSE,"Deliverables Summ";"Q1 Plan Landscape",#N/A,FALSE,"Qtr 1 Plan";"SME 19 All",#N/A,FALSE,"SME 19"}</definedName>
    <definedName name="wrn.Landscape." hidden="1">{"Front - Landscape",#N/A,FALSE,"Front Sheet";"SME 01-03 All",#N/A,FALSE,"SME 1-3";"SME 04-06 All",#N/A,FALSE,"SME 4-6";"SME 07-09 All",#N/A,FALSE,"SME 7-9";"SME 10-12 All",#N/A,FALSE,"SME 10-12";"SME 13-15 All",#N/A,FALSE,"SME 13-15";"SME 17-18 All",#N/A,FALSE,"SME 17-18";"Deliv Summary",#N/A,FALSE,"Deliverables Summ";"Q1 Plan Landscape",#N/A,FALSE,"Qtr 1 Plan";"SME 19 All",#N/A,FALSE,"SME 19"}</definedName>
    <definedName name="wrn.MONTH._.YTD." localSheetId="0" hidden="1">{"month_a",#N/A,FALSE,"ACTUALS";"ytd_a",#N/A,FALSE,"ACTUALS"}</definedName>
    <definedName name="wrn.MONTH._.YTD." hidden="1">{"month_a",#N/A,FALSE,"ACTUALS";"ytd_a",#N/A,FALSE,"ACTUALS"}</definedName>
    <definedName name="wrn.NewWave." localSheetId="0"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wrn.NewWave."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wrn.NonPay." localSheetId="0" hidden="1">{"ResourceNonPay",#N/A,FALSE,"pay_non pay input";"CapMaint",#N/A,FALSE,"Equipt Input";"CurrEqptProfile",#N/A,FALSE,"Equipt Input";"Curr Eqpt Mtce",#N/A,FALSE,"Equipt Input";"Miscellaneous",#N/A,FALSE,"Misc."}</definedName>
    <definedName name="wrn.NonPay." hidden="1">{"ResourceNonPay",#N/A,FALSE,"pay_non pay input";"CapMaint",#N/A,FALSE,"Equipt Input";"CurrEqptProfile",#N/A,FALSE,"Equipt Input";"Curr Eqpt Mtce",#N/A,FALSE,"Equipt Input";"Miscellaneous",#N/A,FALSE,"Misc."}</definedName>
    <definedName name="wrn.Notes." localSheetId="0" hidden="1">{#N/A,#N/A,FALSE,"Assumptions";"Basedata",#N/A,FALSE,"BASEINPUT";"Checklist",#N/A,FALSE,"BASEINPUT"}</definedName>
    <definedName name="wrn.Notes." hidden="1">{#N/A,#N/A,FALSE,"Assumptions";"Basedata",#N/A,FALSE,"BASEINPUT";"Checklist",#N/A,FALSE,"BASEINPUT"}</definedName>
    <definedName name="wrn.OutTurns." localSheetId="0" hidden="1">{#N/A,#N/A,FALSE,"O-T";#N/A,#N/A,FALSE,"VAR";#N/A,#N/A,FALSE,"VFIN";#N/A,#N/A,FALSE,"FCST ";#N/A,#N/A,FALSE,"report"}</definedName>
    <definedName name="wrn.OutTurns." hidden="1">{#N/A,#N/A,FALSE,"O-T";#N/A,#N/A,FALSE,"VAR";#N/A,#N/A,FALSE,"VFIN";#N/A,#N/A,FALSE,"FCST ";#N/A,#N/A,FALSE,"report"}</definedName>
    <definedName name="wrn.Overview." localSheetId="0" hidden="1">{"Summary",#N/A,FALSE,"(3) Causal Analysis - Year-end"}</definedName>
    <definedName name="wrn.Overview." hidden="1">{"Summary",#N/A,FALSE,"(3) Causal Analysis - Year-end"}</definedName>
    <definedName name="wrn.Overview2" localSheetId="0" hidden="1">{"Summary",#N/A,FALSE,"(3) Causal Analysis - Year-end"}</definedName>
    <definedName name="wrn.Overview2" hidden="1">{"Summary",#N/A,FALSE,"(3) Causal Analysis - Year-end"}</definedName>
    <definedName name="wrn.PACK." localSheetId="0" hidden="1">{#N/A,#N/A,FALSE,"Summary (Target)";#N/A,#N/A,FALSE,"Extnl Targets  Var";#N/A,#N/A,FALSE,"Total Revenue Analysis";#N/A,#N/A,FALSE,"Total Revenue by Products";#N/A,#N/A,FALSE,"OOC External Analysis";#N/A,#N/A,FALSE,"OOC External by Products";#N/A,#N/A,FALSE,"Joint Ventures"}</definedName>
    <definedName name="wrn.PACK." hidden="1">{#N/A,#N/A,FALSE,"Summary (Target)";#N/A,#N/A,FALSE,"Extnl Targets  Var";#N/A,#N/A,FALSE,"Total Revenue Analysis";#N/A,#N/A,FALSE,"Total Revenue by Products";#N/A,#N/A,FALSE,"OOC External Analysis";#N/A,#N/A,FALSE,"OOC External by Products";#N/A,#N/A,FALSE,"Joint Ventures"}</definedName>
    <definedName name="wrn.Payments_Model_Summary." localSheetId="0" hidden="1">{#N/A,#N/A,FALSE,"COVER";#N/A,#N/A,FALSE,"Custs &amp; Ac's Summary";#N/A,#N/A,FALSE,"Payments Summary";#N/A,#N/A,FALSE,"Resource Model Summary"}</definedName>
    <definedName name="wrn.Payments_Model_Summary." hidden="1">{#N/A,#N/A,FALSE,"COVER";#N/A,#N/A,FALSE,"Custs &amp; Ac's Summary";#N/A,#N/A,FALSE,"Payments Summary";#N/A,#N/A,FALSE,"Resource Model Summary"}</definedName>
    <definedName name="wrn.Portrait." localSheetId="0" hidden="1">{"Front",#N/A,FALSE,"Front Sheet";"SME 01-03",#N/A,FALSE,"SME 1-3";"SME 04-06",#N/A,FALSE,"SME 4-6";"SME 07-09",#N/A,FALSE,"SME 7-9";"SME 10-12",#N/A,FALSE,"SME 10-12";"SME 13-15",#N/A,FALSE,"SME 13-15";"SME 17-18",#N/A,FALSE,"SME 17-18";"Q1 Plan",#N/A,FALSE,"Qtr 1 Plan";"SME 19",#N/A,FALSE,"SME 19"}</definedName>
    <definedName name="wrn.Portrait." hidden="1">{"Front",#N/A,FALSE,"Front Sheet";"SME 01-03",#N/A,FALSE,"SME 1-3";"SME 04-06",#N/A,FALSE,"SME 4-6";"SME 07-09",#N/A,FALSE,"SME 7-9";"SME 10-12",#N/A,FALSE,"SME 10-12";"SME 13-15",#N/A,FALSE,"SME 13-15";"SME 17-18",#N/A,FALSE,"SME 17-18";"Q1 Plan",#N/A,FALSE,"Qtr 1 Plan";"SME 19",#N/A,FALSE,"SME 19"}</definedName>
    <definedName name="wrn.Price." localSheetId="0" hidden="1">{"PLCustom",#N/A,TRUE,"P&amp;L summary";"PriSumm",#N/A,TRUE,"Price Summary";"HoursPay",#N/A,TRUE,"pay_non pay input";"ResourceNonPay",#N/A,TRUE,"pay_non pay input";"Capital Profile",#N/A,TRUE,"Equipt Input";"CurrEqptProfile",#N/A,TRUE,"Equipt Input";"TotMtce",#N/A,TRUE,"Equipt Input";"TPNwks",#N/A,TRUE,"Nwks Input";"BTNwks",#N/A,TRUE,"Nwks Input";"Miscellaneous",#N/A,TRUE,"Misc."}</definedName>
    <definedName name="wrn.Price." hidden="1">{"PLCustom",#N/A,TRUE,"P&amp;L summary";"PriSumm",#N/A,TRUE,"Price Summary";"HoursPay",#N/A,TRUE,"pay_non pay input";"ResourceNonPay",#N/A,TRUE,"pay_non pay input";"Capital Profile",#N/A,TRUE,"Equipt Input";"CurrEqptProfile",#N/A,TRUE,"Equipt Input";"TotMtce",#N/A,TRUE,"Equipt Input";"TPNwks",#N/A,TRUE,"Nwks Input";"BTNwks",#N/A,TRUE,"Nwks Input";"Miscellaneous",#N/A,TRUE,"Misc."}</definedName>
    <definedName name="wrn.Print." localSheetId="0" hidden="1">{#N/A,#N/A,FALSE,"Customer Ops";#N/A,#N/A,FALSE,"Field Ops";#N/A,#N/A,FALSE,"Ops Management";#N/A,#N/A,FALSE,"Contact Centre";#N/A,#N/A,FALSE,"Credit Services";#N/A,#N/A,FALSE,"Horizon"}</definedName>
    <definedName name="wrn.Print." hidden="1">{#N/A,#N/A,FALSE,"Customer Ops";#N/A,#N/A,FALSE,"Field Ops";#N/A,#N/A,FALSE,"Ops Management";#N/A,#N/A,FALSE,"Contact Centre";#N/A,#N/A,FALSE,"Credit Services";#N/A,#N/A,FALSE,"Horizon"}</definedName>
    <definedName name="wrn.Print._.Monthly." localSheetId="0" hidden="1">{#N/A,#N/A,FALSE,"Overview";#N/A,#N/A,FALSE,"EBITDA";#N/A,#N/A,FALSE,"Contribution";#N/A,#N/A,FALSE,"Indirects";#N/A,#N/A,FALSE,"Labour";#N/A,#N/A,FALSE,"Headcount";#N/A,#N/A,FALSE,"Temps";#N/A,#N/A,FALSE,"Capex";#N/A,#N/A,FALSE,"Volumes"}</definedName>
    <definedName name="wrn.Print._.Monthly." hidden="1">{#N/A,#N/A,FALSE,"Overview";#N/A,#N/A,FALSE,"EBITDA";#N/A,#N/A,FALSE,"Contribution";#N/A,#N/A,FALSE,"Indirects";#N/A,#N/A,FALSE,"Labour";#N/A,#N/A,FALSE,"Headcount";#N/A,#N/A,FALSE,"Temps";#N/A,#N/A,FALSE,"Capex";#N/A,#N/A,FALSE,"Volumes"}</definedName>
    <definedName name="wrn.Print._.Quarterly." localSheetId="0" hidden="1">{#N/A,#N/A,FALSE,"Qtly EBITDA";#N/A,#N/A,FALSE,"Qtly Indirects";#N/A,#N/A,FALSE,"Qtly Cont";#N/A,#N/A,FALSE,"Qtly Lab";#N/A,#N/A,FALSE,"Qtly HC";#N/A,#N/A,FALSE,"Qtly Capex";#N/A,#N/A,FALSE,"Qtly Vol"}</definedName>
    <definedName name="wrn.Print._.Quarterly." hidden="1">{#N/A,#N/A,FALSE,"Qtly EBITDA";#N/A,#N/A,FALSE,"Qtly Indirects";#N/A,#N/A,FALSE,"Qtly Cont";#N/A,#N/A,FALSE,"Qtly Lab";#N/A,#N/A,FALSE,"Qtly HC";#N/A,#N/A,FALSE,"Qtly Capex";#N/A,#N/A,FALSE,"Qtly Vol"}</definedName>
    <definedName name="wrn.ProductCo._.PSTN._.Print." localSheetId="0" hidden="1">{"ProductCo PSTN Lines",#N/A,FALSE,"ProductCo Lines Output"}</definedName>
    <definedName name="wrn.ProductCo._.PSTN._.Print." hidden="1">{"ProductCo PSTN Lines",#N/A,FALSE,"ProductCo Lines Output"}</definedName>
    <definedName name="wrn.Programmes._.only." localSheetId="0" hidden="1">{"Front - Landscape",#N/A,FALSE,"Front Sheet";#N/A,#N/A,FALSE,"PC 09-11";#N/A,#N/A,FALSE,"PC 12-13";"Vital Few Landscape",#N/A,FALSE,"Vital Few Deliverables";#N/A,#N/A,FALSE,"Qtr 1 Plan"}</definedName>
    <definedName name="wrn.Programmes._.only." hidden="1">{"Front - Landscape",#N/A,FALSE,"Front Sheet";#N/A,#N/A,FALSE,"PC 09-11";#N/A,#N/A,FALSE,"PC 12-13";"Vital Few Landscape",#N/A,FALSE,"Vital Few Deliverables";#N/A,#N/A,FALSE,"Qtr 1 Plan"}</definedName>
    <definedName name="wrn.QPB._.Pack." localSheetId="0" hidden="1">{#N/A,#N/A,FALSE,"Cust No."}</definedName>
    <definedName name="wrn.QPB._.Pack." hidden="1">{#N/A,#N/A,FALSE,"Cust No."}</definedName>
    <definedName name="wrn.QTRLY." localSheetId="0" hidden="1">{"qtrly",#N/A,FALSE,"P6FLASH"}</definedName>
    <definedName name="wrn.QTRLY." hidden="1">{"qtrly",#N/A,FALSE,"P6FLASH"}</definedName>
    <definedName name="wrn.RCF." localSheetId="0" hidden="1">{#N/A,#N/A,FALSE,"Data";#N/A,#N/A,FALSE,"Chart 1";#N/A,#N/A,FALSE,"Chart 2";#N/A,#N/A,FALSE,"Chart 3";#N/A,#N/A,FALSE,"Chart 4";#N/A,#N/A,FALSE,"Chart 5";#N/A,#N/A,FALSE,"Chart 6"}</definedName>
    <definedName name="wrn.RCF." hidden="1">{#N/A,#N/A,FALSE,"Data";#N/A,#N/A,FALSE,"Chart 1";#N/A,#N/A,FALSE,"Chart 2";#N/A,#N/A,FALSE,"Chart 3";#N/A,#N/A,FALSE,"Chart 4";#N/A,#N/A,FALSE,"Chart 5";#N/A,#N/A,FALSE,"Chart 6"}</definedName>
    <definedName name="wrn.Res_010." localSheetId="0" hidden="1">{"Res_010",#N/A,FALSE,"Res_010";"sum1",#N/A,FALSE,"Res_010"}</definedName>
    <definedName name="wrn.Res_010." hidden="1">{"Res_010",#N/A,FALSE,"Res_010";"sum1",#N/A,FALSE,"Res_010"}</definedName>
    <definedName name="wrn.Resource_Model_Detailed." localSheetId="0" hidden="1">{#N/A,#N/A,FALSE,"COVER";#N/A,#N/A,FALSE,"Custs &amp; Ac's Summary";#N/A,#N/A,FALSE,"Payments Summary";#N/A,#N/A,FALSE,"SMS Payments";#N/A,#N/A,FALSE,"ICMS Payments";#N/A,#N/A,FALSE,"Harmony Payments";#N/A,#N/A,FALSE,"Resource Model Summary";#N/A,#N/A,FALSE,"Resource Model (SMS)";#N/A,#N/A,FALSE,"Resource Model (ICMS)";#N/A,#N/A,FALSE,"Resource Model (Harmony)"}</definedName>
    <definedName name="wrn.Resource_Model_Detailed." hidden="1">{#N/A,#N/A,FALSE,"COVER";#N/A,#N/A,FALSE,"Custs &amp; Ac's Summary";#N/A,#N/A,FALSE,"Payments Summary";#N/A,#N/A,FALSE,"SMS Payments";#N/A,#N/A,FALSE,"ICMS Payments";#N/A,#N/A,FALSE,"Harmony Payments";#N/A,#N/A,FALSE,"Resource Model Summary";#N/A,#N/A,FALSE,"Resource Model (SMS)";#N/A,#N/A,FALSE,"Resource Model (ICMS)";#N/A,#N/A,FALSE,"Resource Model (Harmony)"}</definedName>
    <definedName name="wrn.summaries." localSheetId="0" hidden="1">{"common",#N/A,TRUE,"Common Input";"Sum Res_010",#N/A,TRUE,"Res_010";"Sum Res_011",#N/A,TRUE,"Res_011";"Sum Res_012",#N/A,TRUE,"Res_012";"Sum Res_013",#N/A,TRUE,"Res_013"}</definedName>
    <definedName name="wrn.summaries." hidden="1">{"common",#N/A,TRUE,"Common Input";"Sum Res_010",#N/A,TRUE,"Res_010";"Sum Res_011",#N/A,TRUE,"Res_011";"Sum Res_012",#N/A,TRUE,"Res_012";"Sum Res_013",#N/A,TRUE,"Res_013"}</definedName>
    <definedName name="wrn.table1." localSheetId="0" hidden="1">{#N/A,#N/A,FALSE,"CGBR95C"}</definedName>
    <definedName name="wrn.table1." hidden="1">{#N/A,#N/A,FALSE,"CGBR95C"}</definedName>
    <definedName name="wrn.table2." localSheetId="0" hidden="1">{#N/A,#N/A,FALSE,"CGBR95C"}</definedName>
    <definedName name="wrn.table2." hidden="1">{#N/A,#N/A,FALSE,"CGBR95C"}</definedName>
    <definedName name="wrn.tablea." localSheetId="0" hidden="1">{#N/A,#N/A,FALSE,"CGBR95C"}</definedName>
    <definedName name="wrn.tablea." hidden="1">{#N/A,#N/A,FALSE,"CGBR95C"}</definedName>
    <definedName name="wrn.tableb." localSheetId="0" hidden="1">{#N/A,#N/A,FALSE,"CGBR95C"}</definedName>
    <definedName name="wrn.tableb." hidden="1">{#N/A,#N/A,FALSE,"CGBR95C"}</definedName>
    <definedName name="wrn.tableq." localSheetId="0" hidden="1">{#N/A,#N/A,FALSE,"CGBR95C"}</definedName>
    <definedName name="wrn.tableq." hidden="1">{#N/A,#N/A,FALSE,"CGBR95C"}</definedName>
    <definedName name="wrn.TEST." localSheetId="0" hidden="1">{"test",#N/A,FALSE,"P4FLASH"}</definedName>
    <definedName name="wrn.TEST." hidden="1">{"test",#N/A,FALSE,"P4FLASH"}</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rn.Total." localSheetId="0"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wrn.Total." hidden="1">{"MAJTotal",#N/A,FALSE,"MAJ";"BISTotal",#N/A,FALSE,"BIS";"SMETotal",#N/A,FALSE,"SME";"SMMTotal",#N/A,FALSE,"SMM";"SMPTotal",#N/A,FALSE,"SMP";"SMCTotal",#N/A,FALSE,"SMC";"SMRTotal",#N/A,FALSE,"SMR";"CNSTotal",#N/A,FALSE,"CNS";"REGTotal",#N/A,FALSE,"REG";"ALTTotal",#N/A,FALSE,"ALT";"PMTTotal",#N/A,FALSE,"PMT";"CPSTotal",#N/A,FALSE,"CPS";"SERTotal",#N/A,FALSE,"SER";"TATTotal",#N/A,FALSE,"TAT";"BILTotal",#N/A,FALSE,"BIL";"FINTotal",#N/A,FALSE,"FIN";"HRSTotal",#N/A,FALSE,"HRS";"CEOTotal",#N/A,FALSE,"CEO";"STPTotal",#N/A,FALSE,"STP";"ELITotal",#N/A,FALSE,"ELI";"OTHTotal",#N/A,FALSE,"OTH";"CTGTotal",#N/A,FALSE,"CTG";"CENTotal",#N/A,FALSE,"CEN";"TOTTotal",#N/A,FALSE,"TOT"}</definedName>
    <definedName name="wrn.Triangle." localSheetId="0" hidden="1">{#N/A,#N/A,FALSE,"Triangle Total";#N/A,#N/A,FALSE,"Triangle LLC";#N/A,#N/A,FALSE,"Triangle LLC";#N/A,#N/A,FALSE,"Teeside"}</definedName>
    <definedName name="wrn.Triangle." hidden="1">{#N/A,#N/A,FALSE,"Triangle Total";#N/A,#N/A,FALSE,"Triangle LLC";#N/A,#N/A,FALSE,"Triangle LLC";#N/A,#N/A,FALSE,"Teeside"}</definedName>
    <definedName name="wtg4rt" localSheetId="0" hidden="1">{"example",#N/A,FALSE,"Import 1 - Oracle"}</definedName>
    <definedName name="wtg4rt" hidden="1">{"example",#N/A,FALSE,"Import 1 - Oracle"}</definedName>
    <definedName name="ww" localSheetId="0" hidden="1">{"common",#N/A,TRUE,"Common Input";"Sum Res_010",#N/A,TRUE,"Res_010";"Sum Res_011",#N/A,TRUE,"Res_011";"Sum Res_012",#N/A,TRUE,"Res_012";"Sum Res_013",#N/A,TRUE,"Res_013"}</definedName>
    <definedName name="ww" hidden="1">{"common",#N/A,TRUE,"Common Input";"Sum Res_010",#N/A,TRUE,"Res_010";"Sum Res_011",#N/A,TRUE,"Res_011";"Sum Res_012",#N/A,TRUE,"Res_012";"Sum Res_013",#N/A,TRUE,"Res_013"}</definedName>
    <definedName name="www" localSheetId="0" hidden="1">{"common",#N/A,TRUE,"Common Input";"Sum Res_010",#N/A,TRUE,"Res_010";"Sum Res_011",#N/A,TRUE,"Res_011";"Sum Res_012",#N/A,TRUE,"Res_012";"Sum Res_013",#N/A,TRUE,"Res_013"}</definedName>
    <definedName name="www" hidden="1">{"common",#N/A,TRUE,"Common Input";"Sum Res_010",#N/A,TRUE,"Res_010";"Sum Res_011",#N/A,TRUE,"Res_011";"Sum Res_012",#N/A,TRUE,"Res_012";"Sum Res_013",#N/A,TRUE,"Res_013"}</definedName>
    <definedName name="wwww" localSheetId="0" hidden="1">#REF!</definedName>
    <definedName name="wwww" localSheetId="2" hidden="1">#REF!</definedName>
    <definedName name="wwww" hidden="1">#REF!</definedName>
    <definedName name="wwwwwwwwwwww" localSheetId="0" hidden="1">{"ProductCo PSTN Lines",#N/A,FALSE,"ProductCo Lines Output"}</definedName>
    <definedName name="wwwwwwwwwwww" hidden="1">{"ProductCo PSTN Lines",#N/A,FALSE,"ProductCo Lines Output"}</definedName>
    <definedName name="wwwwwwwwwwwwwwwwwww" localSheetId="0" hidden="1">{"ProductCo PSTN Lines",#N/A,FALSE,"ProductCo Lines Output"}</definedName>
    <definedName name="wwwwwwwwwwwwwwwwwww" hidden="1">{"ProductCo PSTN Lines",#N/A,FALSE,"ProductCo Lines Output"}</definedName>
    <definedName name="wwwwwwwwwwwwwwwwwwww" localSheetId="0" hidden="1">{"ProductCo PSTN Lines",#N/A,FALSE,"ProductCo Lines Output"}</definedName>
    <definedName name="wwwwwwwwwwwwwwwwwwww" hidden="1">{"ProductCo PSTN Lines",#N/A,FALSE,"ProductCo Lines Output"}</definedName>
    <definedName name="wwwwwwwwwwwwwwwwwwwwwww"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wwwwwwwwwwwwwwwwwwwwww"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wwwwwwwwwwwwwwwwwwwwwwww" localSheetId="0" hidden="1">{"ProductCo PSTN Lines",#N/A,FALSE,"ProductCo Lines Output"}</definedName>
    <definedName name="wwwwwwwwwwwwwwwwwwwwwwww" hidden="1">{"ProductCo PSTN Lines",#N/A,FALSE,"ProductCo Lines Output"}</definedName>
    <definedName name="wwwwwwwwwwwwwwwwwwwwwwwwwwwwwww" localSheetId="0" hidden="1">{"ProductCo PSTN Lines",#N/A,FALSE,"ProductCo Lines Output"}</definedName>
    <definedName name="wwwwwwwwwwwwwwwwwwwwwwwwwwwwwww" hidden="1">{"ProductCo PSTN Lines",#N/A,FALSE,"ProductCo Lines Output"}</definedName>
    <definedName name="wwwwwwwwwwwwwwwwwwwwwwwwwwwwwwwwwwwwwww" localSheetId="0" hidden="1">{"ProductCo PSTN Lines",#N/A,FALSE,"ProductCo Lines Output"}</definedName>
    <definedName name="wwwwwwwwwwwwwwwwwwwwwwwwwwwwwwwwwwwwwww" hidden="1">{"ProductCo PSTN Lines",#N/A,FALSE,"ProductCo Lines Output"}</definedName>
    <definedName name="wwwwwwwwwwwwwwwwwwwwwwwwwwwwwwwwwwwwwwww" localSheetId="0" hidden="1">{"ProductCo PSTN Lines",#N/A,FALSE,"ProductCo Lines Output"}</definedName>
    <definedName name="wwwwwwwwwwwwwwwwwwwwwwwwwwwwwwwwwwwwwwww" hidden="1">{"ProductCo PSTN Lines",#N/A,FALSE,"ProductCo Lines Output"}</definedName>
    <definedName name="xkjs" localSheetId="0" hidden="1">{#N/A,#N/A,FALSE,"Customer Ops";#N/A,#N/A,FALSE,"Field Ops";#N/A,#N/A,FALSE,"Ops Management";#N/A,#N/A,FALSE,"Contact Centre";#N/A,#N/A,FALSE,"Credit Services";#N/A,#N/A,FALSE,"Horizon"}</definedName>
    <definedName name="xkjs" hidden="1">{#N/A,#N/A,FALSE,"Customer Ops";#N/A,#N/A,FALSE,"Field Ops";#N/A,#N/A,FALSE,"Ops Management";#N/A,#N/A,FALSE,"Contact Centre";#N/A,#N/A,FALSE,"Credit Services";#N/A,#N/A,FALSE,"Horizon"}</definedName>
    <definedName name="xx" localSheetId="0" hidden="1">{"ProductCo PSTN Lines",#N/A,FALSE,"ProductCo Lines Output"}</definedName>
    <definedName name="xx" hidden="1">{"ProductCo PSTN Lines",#N/A,FALSE,"ProductCo Lines Output"}</definedName>
    <definedName name="xxx" localSheetId="0" hidden="1">{"Res_010",#N/A,FALSE,"Res_010";"sum1",#N/A,FALSE,"Res_010"}</definedName>
    <definedName name="xxx" hidden="1">{"Res_010",#N/A,FALSE,"Res_010";"sum1",#N/A,FALSE,"Res_010"}</definedName>
    <definedName name="xxxxxxxxxxxxx" localSheetId="0" hidden="1">{"ProductCo PSTN Lines",#N/A,FALSE,"ProductCo Lines Output"}</definedName>
    <definedName name="xxxxxxxxxxxxx" hidden="1">{"ProductCo PSTN Lines",#N/A,FALSE,"ProductCo Lines Output"}</definedName>
    <definedName name="xxxxxxxxxxxxxxxx" localSheetId="0" hidden="1">{"ProductCo PSTN Lines",#N/A,FALSE,"ProductCo Lines Output"}</definedName>
    <definedName name="xxxxxxxxxxxxxxxx" hidden="1">{"ProductCo PSTN Lines",#N/A,FALSE,"ProductCo Lines Output"}</definedName>
    <definedName name="xxxxxxxxxxxxxxxxxxxxxxxxxxx" localSheetId="0" hidden="1">{"ProductCo PSTN Lines",#N/A,FALSE,"ProductCo Lines Output"}</definedName>
    <definedName name="xxxxxxxxxxxxxxxxxxxxxxxxxxx" hidden="1">{"ProductCo PSTN Lines",#N/A,FALSE,"ProductCo Lines Output"}</definedName>
    <definedName name="xxxxxxxxxxxxxxxxxxxxxxxxxxxxxx"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 localSheetId="0" hidden="1">{"ProductCo PSTN Lines",#N/A,FALSE,"ProductCo Lines Output"}</definedName>
    <definedName name="xxxxxxxxxxxxxxxxxxxxxxxxxxxxxxxx" hidden="1">{"ProductCo PSTN Lines",#N/A,FALSE,"ProductCo Lines Output"}</definedName>
    <definedName name="xxxxxxxxxxxxxxxxxxxxxxxxxxxxxxxxxxxx"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xxxxxx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xxxxxxxxxxxxxxxxxxxxxxxxxxxxxxxxxxxxxx"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xxxxxx"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xxxxxxxxxxxxxxxxxxxxxxxxxxxxxxxxxxxxxxxxxxxxxxxxxxx" localSheetId="0"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xxxxxxxxxxxxxxxxxxxxxxxxxxxxxxxxxxxxxxxxxxxxxxxxxxx" hidden="1">{"MAJNew",#N/A,FALSE,"MAJ";"BISNew",#N/A,FALSE,"BIS";"SMENew",#N/A,FALSE,"SME";"SMPNew",#N/A,FALSE,"SMP";"SMMNew",#N/A,FALSE,"SMM";"SMCNew",#N/A,FALSE,"SMC";"SMRNew",#N/A,FALSE,"SMR";"CNSNew",#N/A,FALSE,"CNS";"REGNew",#N/A,FALSE,"REG";"ALTNew",#N/A,FALSE,"ALT";"PMTNew",#N/A,FALSE,"PMT";"CPSNew",#N/A,FALSE,"CPS";"SERNew",#N/A,FALSE,"SER";"TATNew",#N/A,FALSE,"TAT";"BILNew",#N/A,FALSE,"BIL";"FINNew",#N/A,FALSE,"FIN";"HRSNew",#N/A,FALSE,"HRS";"CEONew",#N/A,FALSE,"CEO";"STPnew",#N/A,FALSE,"STP";"ELINew",#N/A,FALSE,"ELI";"OTHNew",#N/A,FALSE,"OTH";"CTGNew",#N/A,FALSE,"CTG";"CENNew",#N/A,FALSE,"CEN";"TOTNew",#N/A,FALSE,"TOT"}</definedName>
    <definedName name="xxxxxxxxxxxxxxxxxxxxxxxxxxxxxxxxxxxxxxxxxxxxxxxxxxxxx" localSheetId="0" hidden="1">{"MAJCore",#N/A,FALSE,"MAJ";"BISCore",#N/A,FALSE,"BIS";"SMECore",#N/A,FALSE,"SME";"SMMCore",#N/A,FALSE,"SMM";"SMPCore",#N/A,FALSE,"SMP";"SMCCore",#N/A,FALSE,"SMC";"SMRCore",#N/A,FALSE,"SMR";"CNSCore",#N/A,FALSE,"CNS";"REGCore",#N/A,FALSE,"REG"}</definedName>
    <definedName name="xxxxxxxxxxxxxxxxxxxxxxxxxxxxxxxxxxxxxxxxxxxxxxxxxxxxx" hidden="1">{"MAJCore",#N/A,FALSE,"MAJ";"BISCore",#N/A,FALSE,"BIS";"SMECore",#N/A,FALSE,"SME";"SMMCore",#N/A,FALSE,"SMM";"SMPCore",#N/A,FALSE,"SMP";"SMCCore",#N/A,FALSE,"SMC";"SMRCore",#N/A,FALSE,"SMR";"CNSCore",#N/A,FALSE,"CNS";"REGCore",#N/A,FALSE,"REG"}</definedName>
    <definedName name="y" hidden="1">'[20]#REF'!$A$4:$A$71</definedName>
    <definedName name="yy" localSheetId="0" hidden="1">{"ProductCo PSTN Lines",#N/A,FALSE,"ProductCo Lines Output"}</definedName>
    <definedName name="yy" hidden="1">{"ProductCo PSTN Lines",#N/A,FALSE,"ProductCo Lines Output"}</definedName>
    <definedName name="yyy" localSheetId="0" hidden="1">{"Res_010",#N/A,FALSE,"Res_010";"sum1",#N/A,FALSE,"Res_010"}</definedName>
    <definedName name="yyy" hidden="1">{"Res_010",#N/A,FALSE,"Res_010";"sum1",#N/A,FALSE,"Res_010"}</definedName>
    <definedName name="yyyyyyyyyyyy"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yyyyyyyyyyyy" hidden="1">{#N/A,#N/A,TRUE,"Header";#N/A,#N/A,TRUE,"Total";#N/A,#N/A,TRUE,"Core";#N/A,#N/A,TRUE,"New";#N/A,#N/A,TRUE,"Core Units Rev";#N/A,#N/A,TRUE,"Core Units GM";#N/A,#N/A,TRUE,"Core Units GM%";#N/A,#N/A,TRUE,"Core Units SGA";#N/A,#N/A,TRUE,"Core Units EBIT";#N/A,#N/A,TRUE,"New Units Rev";#N/A,#N/A,TRUE,"New Units GM";#N/A,#N/A,TRUE,"New Units GM%";#N/A,#N/A,TRUE,"New Units SGA";#N/A,#N/A,TRUE,"New Units EBIT";#N/A,#N/A,TRUE,"Total SGA detail";#N/A,#N/A,TRUE,"Core SGA detail";#N/A,#N/A,TRUE,"New SGA detail";#N/A,#N/A,TRUE,"Summary";#N/A,#N/A,TRUE,"Summary (2)";#N/A,#N/A,TRUE,"Var to last mth";#N/A,#N/A,TRUE,"Revenue";#N/A,#N/A,TRUE,"COS";#N/A,#N/A,TRUE,"Gross Margin";#N/A,#N/A,TRUE,"SG&amp;A";#N/A,#N/A,TRUE,"EBITDA";#N/A,#N/A,TRUE,"Depn&amp;Amort";#N/A,#N/A,TRUE,"EBIT";#N/A,#N/A,TRUE,"Contingency"}</definedName>
    <definedName name="yyyyyyyyyyyyyyyyyyyy" localSheetId="0" hidden="1">{"ProductCo PSTN Lines",#N/A,FALSE,"ProductCo Lines Output"}</definedName>
    <definedName name="yyyyyyyyyyyyyyyyyyyy" hidden="1">{"ProductCo PSTN Lines",#N/A,FALSE,"ProductCo Lines Output"}</definedName>
    <definedName name="yyyyyyyyyyyyyyyyyyyyyy" localSheetId="0" hidden="1">{"ProductCo PSTN Lines",#N/A,FALSE,"ProductCo Lines Output"}</definedName>
    <definedName name="yyyyyyyyyyyyyyyyyyyyyy" hidden="1">{"ProductCo PSTN Lines",#N/A,FALSE,"ProductCo Lines Output"}</definedName>
    <definedName name="yyyyyyyyyyyyyyyyyyyyyyyyyyy" localSheetId="0" hidden="1">{"ProductCo PSTN Lines",#N/A,FALSE,"ProductCo Lines Output"}</definedName>
    <definedName name="yyyyyyyyyyyyyyyyyyyyyyyyyyy" hidden="1">{"ProductCo PSTN Lines",#N/A,FALSE,"ProductCo Lines Output"}</definedName>
    <definedName name="yyyyyyyyyyyyyyyyyyyyyyyyyyyyyy" localSheetId="0" hidden="1">{"ProductCo PSTN Lines",#N/A,FALSE,"ProductCo Lines Output"}</definedName>
    <definedName name="yyyyyyyyyyyyyyyyyyyyyyyyyyyyyy" hidden="1">{"ProductCo PSTN Lines",#N/A,FALSE,"ProductCo Lines Output"}</definedName>
    <definedName name="yyyyyyyyyyyyyyyyyyyyyyyyyyyyyyy" localSheetId="0" hidden="1">{"ProductCo PSTN Lines",#N/A,FALSE,"ProductCo Lines Output"}</definedName>
    <definedName name="yyyyyyyyyyyyyyyyyyyyyyyyyyyyyyy" hidden="1">{"ProductCo PSTN Lines",#N/A,FALSE,"ProductCo Lines Output"}</definedName>
    <definedName name="z" localSheetId="0" hidden="1">#REF!</definedName>
    <definedName name="z" localSheetId="2" hidden="1">#REF!</definedName>
    <definedName name="z" hidden="1">#REF!</definedName>
    <definedName name="zebra" localSheetId="0" hidden="1">{"ProductCo PSTN Lines",#N/A,FALSE,"ProductCo Lines Output"}</definedName>
    <definedName name="zebra" hidden="1">{"ProductCo PSTN Lines",#N/A,FALSE,"ProductCo Lines Output"}</definedName>
    <definedName name="zz"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ad"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ad"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c"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bc"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 localSheetId="0" hidden="1">{"Res_010",#N/A,FALSE,"Res_010";"sum1",#N/A,FALSE,"Res_010"}</definedName>
    <definedName name="zzz" hidden="1">{"Res_010",#N/A,FALSE,"Res_010";"sum1",#N/A,FALSE,"Res_010"}</definedName>
    <definedName name="zzzz" localSheetId="0" hidden="1">{"example",#N/A,FALSE,"Import 1 - Oracle"}</definedName>
    <definedName name="zzzz" hidden="1">{"example",#N/A,FALSE,"Import 1 - Oracle"}</definedName>
    <definedName name="zzzzz" localSheetId="0" hidden="1">{"Res_010",#N/A,FALSE,"Res_010";"sum1",#N/A,FALSE,"Res_010"}</definedName>
    <definedName name="zzzzz" hidden="1">{"Res_010",#N/A,FALSE,"Res_010";"sum1",#N/A,FALSE,"Res_010"}</definedName>
    <definedName name="zzzzzz" localSheetId="0" hidden="1">{"example",#N/A,FALSE,"Import 1 - Oracle"}</definedName>
    <definedName name="zzzzzz" hidden="1">{"example",#N/A,FALSE,"Import 1 - Oracle"}</definedName>
    <definedName name="zzzzzzzzzzzzzzzzzz" localSheetId="0" hidden="1">{"ProductCo PSTN Lines",#N/A,FALSE,"ProductCo Lines Output"}</definedName>
    <definedName name="zzzzzzzzzzzzzzzzzz" hidden="1">{"ProductCo PSTN Lines",#N/A,FALSE,"ProductCo Lines Output"}</definedName>
    <definedName name="zzzzzzzzzzzzzzzzzzzzzzzzzzzz" localSheetId="0"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zzzzzzzzzzzzzzzzzzzzzzzzz" hidden="1">{#N/A,#N/A,TRUE,"Header";#N/A,#N/A,TRUE,"Total";#N/A,#N/A,TRUE,"Core";#N/A,#N/A,TRUE,"New";#N/A,#N/A,TRUE,"Core Units Rev";#N/A,#N/A,TRUE,"Core Units GM";#N/A,#N/A,TRUE,"Core Units GM%";#N/A,#N/A,TRUE,"Core Units SGA";#N/A,#N/A,TRUE,"Core Units EBIT";#N/A,#N/A,TRUE,"New Units Rev";#N/A,#N/A,TRUE,"New Units GM";#N/A,#N/A,TRUE,"New Units GM%";#N/A,#N/A,TRUE,"New Units SGA";#N/A,#N/A,TRUE,"New Units EBIT";#N/A,#N/A,TRUE,"Summary";#N/A,#N/A,TRUE,"Summary (2)";#N/A,#N/A,TRUE,"Var to last mth";#N/A,#N/A,TRUE,"Revenue";#N/A,#N/A,TRUE,"COS";#N/A,#N/A,TRUE,"Gross Margin";#N/A,#N/A,TRUE,"SG&amp;A";#N/A,#N/A,TRUE,"EBITDA";#N/A,#N/A,TRUE,"Depn&amp;Amort";#N/A,#N/A,TRUE,"EBIT";#N/A,#N/A,TRUE,"Contingency"}</definedName>
    <definedName name="zzzzzzzzzzzzzzzzzzzzzzzzzzzzzzzzzzzzzzzzz" localSheetId="0" hidden="1">{"ProductCo PSTN Lines",#N/A,FALSE,"ProductCo Lines Output"}</definedName>
    <definedName name="zzzzzzzzzzzzzzzzzzzzzzzzzzzzzzzzzzzzzzzzz" hidden="1">{"ProductCo PSTN Lines",#N/A,FALSE,"ProductCo Lines Output"}</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7" i="21" l="1"/>
  <c r="H58" i="11"/>
  <c r="H63" i="11" s="1"/>
  <c r="DK137" i="21"/>
  <c r="DK136" i="21"/>
  <c r="DK135" i="21"/>
  <c r="DK134" i="21"/>
  <c r="DK133" i="21"/>
  <c r="DK132" i="21"/>
  <c r="DK131" i="21"/>
  <c r="DK130" i="21"/>
  <c r="DK129" i="21"/>
  <c r="DK128" i="21"/>
  <c r="DK127" i="21"/>
  <c r="DK126" i="21"/>
  <c r="DK125" i="21"/>
  <c r="DK124" i="21"/>
  <c r="DK123" i="21"/>
  <c r="DK122" i="21"/>
  <c r="DK121" i="21"/>
  <c r="DK120" i="21"/>
  <c r="DK119" i="21"/>
  <c r="DK118" i="21"/>
  <c r="DK117" i="21"/>
  <c r="DK116" i="21"/>
  <c r="DK115" i="21"/>
  <c r="DK114" i="21"/>
  <c r="DK113" i="21"/>
  <c r="DK112" i="21"/>
  <c r="DK111" i="21"/>
  <c r="DK110" i="21"/>
  <c r="DK109" i="21"/>
  <c r="DK108" i="21"/>
  <c r="DK107" i="21"/>
  <c r="DK106" i="21"/>
  <c r="DK105" i="21"/>
  <c r="DK101" i="21"/>
  <c r="DK100" i="21"/>
  <c r="DK99" i="21"/>
  <c r="DK98" i="21"/>
  <c r="DK97" i="21"/>
  <c r="DK96" i="21"/>
  <c r="DK95" i="21"/>
  <c r="DK92" i="21"/>
  <c r="DK91" i="21"/>
  <c r="DK90" i="21"/>
  <c r="DK89" i="21"/>
  <c r="DK86" i="21"/>
  <c r="DK85" i="21"/>
  <c r="DK84" i="21"/>
  <c r="DK83" i="21"/>
  <c r="DK82" i="21"/>
  <c r="DK81" i="21"/>
  <c r="DK80" i="21"/>
  <c r="DK79" i="21"/>
  <c r="DK78" i="21"/>
  <c r="DK77" i="21"/>
  <c r="DK76" i="21"/>
  <c r="DK75" i="21"/>
  <c r="DK74" i="21"/>
  <c r="DK73" i="21"/>
  <c r="DK72" i="21"/>
  <c r="DK71" i="21"/>
  <c r="DK70" i="21"/>
  <c r="DK69" i="21"/>
  <c r="DK68" i="21"/>
  <c r="DK67" i="21"/>
  <c r="DK66" i="21"/>
  <c r="DK65" i="21"/>
  <c r="DK64" i="21"/>
  <c r="DK63" i="21"/>
  <c r="DK62" i="21"/>
  <c r="DK61" i="21"/>
  <c r="DK60" i="21"/>
  <c r="DK59" i="21"/>
  <c r="DK58" i="21"/>
  <c r="DK57" i="21"/>
  <c r="DK56" i="21"/>
  <c r="DK55" i="21"/>
  <c r="DK54" i="21"/>
  <c r="DK53" i="21"/>
  <c r="DK52" i="21"/>
  <c r="DK51" i="21"/>
  <c r="DK50" i="21"/>
  <c r="DK49" i="21"/>
  <c r="DK48" i="21"/>
  <c r="DK47" i="21"/>
  <c r="DK46" i="21"/>
  <c r="DK45" i="21"/>
  <c r="DK44" i="21"/>
  <c r="DK43" i="21"/>
  <c r="DK42" i="21"/>
  <c r="DK41" i="21"/>
  <c r="DK40" i="21"/>
  <c r="DK39" i="21"/>
  <c r="DE137" i="21"/>
  <c r="DE136" i="21"/>
  <c r="DE135" i="21"/>
  <c r="DE134" i="21"/>
  <c r="DE133" i="21"/>
  <c r="DE132" i="21"/>
  <c r="DE131" i="21"/>
  <c r="DE130" i="21"/>
  <c r="DE129" i="21"/>
  <c r="DE128" i="21"/>
  <c r="DE127" i="21"/>
  <c r="DE126" i="21"/>
  <c r="DE125" i="21"/>
  <c r="DE124" i="21"/>
  <c r="DE123" i="21"/>
  <c r="DE122" i="21"/>
  <c r="DE121" i="21"/>
  <c r="DE120" i="21"/>
  <c r="DE119" i="21"/>
  <c r="DE118" i="21"/>
  <c r="DE117" i="21"/>
  <c r="DE116" i="21"/>
  <c r="DE115" i="21"/>
  <c r="DE114" i="21"/>
  <c r="DE113" i="21"/>
  <c r="DE112" i="21"/>
  <c r="DE111" i="21"/>
  <c r="DE110" i="21"/>
  <c r="DE109" i="21"/>
  <c r="DE108" i="21"/>
  <c r="DE107" i="21"/>
  <c r="DE106" i="21"/>
  <c r="DE105" i="21"/>
  <c r="DE101" i="21"/>
  <c r="DE100" i="21"/>
  <c r="DE99" i="21"/>
  <c r="DE98" i="21"/>
  <c r="DE97" i="21"/>
  <c r="DE96" i="21"/>
  <c r="DE95" i="21"/>
  <c r="DE92" i="21"/>
  <c r="DE91" i="21"/>
  <c r="DE90" i="21"/>
  <c r="DE89" i="21"/>
  <c r="DE86" i="21"/>
  <c r="DE85" i="21"/>
  <c r="DE84" i="21"/>
  <c r="DE83" i="21"/>
  <c r="DE82" i="21"/>
  <c r="DE81" i="21"/>
  <c r="DE80" i="21"/>
  <c r="DE79" i="21"/>
  <c r="DE78" i="21"/>
  <c r="DE77" i="21"/>
  <c r="DE76" i="21"/>
  <c r="DE75" i="21"/>
  <c r="DE74" i="21"/>
  <c r="DE73" i="21"/>
  <c r="DE72" i="21"/>
  <c r="DE71" i="21"/>
  <c r="DE70" i="21"/>
  <c r="DE69" i="21"/>
  <c r="DE68" i="21"/>
  <c r="DE67" i="21"/>
  <c r="DE66" i="21"/>
  <c r="DE65" i="21"/>
  <c r="DE64" i="21"/>
  <c r="DE63" i="21"/>
  <c r="DE62" i="21"/>
  <c r="DE61" i="21"/>
  <c r="DE60" i="21"/>
  <c r="DE59" i="21"/>
  <c r="DE58" i="21"/>
  <c r="DE57" i="21"/>
  <c r="DE56" i="21"/>
  <c r="DE55" i="21"/>
  <c r="DE54" i="21"/>
  <c r="DE53" i="21"/>
  <c r="DE52" i="21"/>
  <c r="DE51" i="21"/>
  <c r="DE50" i="21"/>
  <c r="DE49" i="21"/>
  <c r="DE48" i="21"/>
  <c r="DE47" i="21"/>
  <c r="DE46" i="21"/>
  <c r="DE45" i="21"/>
  <c r="DE44" i="21"/>
  <c r="DE43" i="21"/>
  <c r="DE42" i="21"/>
  <c r="DE41" i="21"/>
  <c r="DE40" i="21"/>
  <c r="DE39" i="21"/>
  <c r="CY86" i="21"/>
  <c r="CY85" i="21"/>
  <c r="CY84" i="21"/>
  <c r="CY83" i="21"/>
  <c r="CY82" i="21"/>
  <c r="CY81" i="21"/>
  <c r="CY80" i="21"/>
  <c r="CY79" i="21"/>
  <c r="CY78" i="21"/>
  <c r="CY77" i="21"/>
  <c r="CY76" i="21"/>
  <c r="CY75" i="21"/>
  <c r="CY74" i="21"/>
  <c r="CY73" i="21"/>
  <c r="CY72" i="21"/>
  <c r="CY71" i="21"/>
  <c r="CY70" i="21"/>
  <c r="CY69" i="21"/>
  <c r="CY68" i="21"/>
  <c r="CY67" i="21"/>
  <c r="CY66" i="21"/>
  <c r="CY65" i="21"/>
  <c r="CY64" i="21"/>
  <c r="CY63" i="21"/>
  <c r="CY62" i="21"/>
  <c r="CY61" i="21"/>
  <c r="CY60" i="21"/>
  <c r="CY59" i="21"/>
  <c r="CY58" i="21"/>
  <c r="CY57" i="21"/>
  <c r="CY56" i="21"/>
  <c r="CY55" i="21"/>
  <c r="CY54" i="21"/>
  <c r="CY53" i="21"/>
  <c r="CY52" i="21"/>
  <c r="CY51" i="21"/>
  <c r="CY50" i="21"/>
  <c r="CY49" i="21"/>
  <c r="CY48" i="21"/>
  <c r="CY47" i="21"/>
  <c r="CY46" i="21"/>
  <c r="CY45" i="21"/>
  <c r="CY44" i="21"/>
  <c r="CY43" i="21"/>
  <c r="CY42" i="21"/>
  <c r="CY41" i="21"/>
  <c r="CY40" i="21"/>
  <c r="CY39" i="21"/>
  <c r="CY92" i="21"/>
  <c r="CY91" i="21"/>
  <c r="CY90" i="21"/>
  <c r="CY89" i="21"/>
  <c r="CY101" i="21"/>
  <c r="CY100" i="21"/>
  <c r="CY99" i="21"/>
  <c r="CY98" i="21"/>
  <c r="CY97" i="21"/>
  <c r="CY96" i="21"/>
  <c r="CY95" i="21"/>
  <c r="CY105" i="21"/>
  <c r="CY137" i="21"/>
  <c r="CY136" i="21"/>
  <c r="CY135" i="21"/>
  <c r="CY134" i="21"/>
  <c r="CY133" i="21"/>
  <c r="CY132" i="21"/>
  <c r="CY131" i="21"/>
  <c r="CY130" i="21"/>
  <c r="CY129" i="21"/>
  <c r="CY128" i="21"/>
  <c r="CY127" i="21"/>
  <c r="CY126" i="21"/>
  <c r="CY125" i="21"/>
  <c r="CY124" i="21"/>
  <c r="CY123" i="21"/>
  <c r="CY122" i="21"/>
  <c r="CY121" i="21"/>
  <c r="CY120" i="21"/>
  <c r="CY119" i="21"/>
  <c r="CY118" i="21"/>
  <c r="CY117" i="21"/>
  <c r="CY116" i="21"/>
  <c r="CY115" i="21"/>
  <c r="CY114" i="21"/>
  <c r="CY113" i="21"/>
  <c r="CY112" i="21"/>
  <c r="CY111" i="21"/>
  <c r="CY110" i="21"/>
  <c r="CY109" i="21"/>
  <c r="CY108" i="21"/>
  <c r="CY107" i="21"/>
  <c r="CY106" i="21"/>
  <c r="CS137" i="21"/>
  <c r="CS136" i="21"/>
  <c r="CS135" i="21"/>
  <c r="CS134" i="21"/>
  <c r="CS133" i="21"/>
  <c r="CS132" i="21"/>
  <c r="CS131" i="21"/>
  <c r="CS130" i="21"/>
  <c r="CS129" i="21"/>
  <c r="CS128" i="21"/>
  <c r="CS127" i="21"/>
  <c r="CS126" i="21"/>
  <c r="CS125" i="21"/>
  <c r="CS124" i="21"/>
  <c r="CS123" i="21"/>
  <c r="CS122" i="21"/>
  <c r="CS121" i="21"/>
  <c r="CS120" i="21"/>
  <c r="CS119" i="21"/>
  <c r="CS118" i="21"/>
  <c r="CS117" i="21"/>
  <c r="CS116" i="21"/>
  <c r="CS115" i="21"/>
  <c r="CS114" i="21"/>
  <c r="CS113" i="21"/>
  <c r="CS112" i="21"/>
  <c r="CS111" i="21"/>
  <c r="CS110" i="21"/>
  <c r="CS109" i="21"/>
  <c r="CS108" i="21"/>
  <c r="CS107" i="21"/>
  <c r="CS106" i="21"/>
  <c r="CS105" i="21"/>
  <c r="CS101" i="21"/>
  <c r="CS100" i="21"/>
  <c r="CS99" i="21"/>
  <c r="CS98" i="21"/>
  <c r="CS97" i="21"/>
  <c r="CS96" i="21"/>
  <c r="CS95" i="21"/>
  <c r="CS92" i="21"/>
  <c r="CS91" i="21"/>
  <c r="CS90" i="21"/>
  <c r="CS89" i="21"/>
  <c r="CS86" i="21"/>
  <c r="CS85" i="21"/>
  <c r="CS84" i="21"/>
  <c r="CS83" i="21"/>
  <c r="CS82" i="21"/>
  <c r="CS81" i="21"/>
  <c r="CS80" i="21"/>
  <c r="CS79" i="21"/>
  <c r="CS78" i="21"/>
  <c r="CS77" i="21"/>
  <c r="CS76" i="21"/>
  <c r="CS75" i="21"/>
  <c r="CS74" i="21"/>
  <c r="CS73" i="21"/>
  <c r="CS72" i="21"/>
  <c r="CS71" i="21"/>
  <c r="CS70" i="21"/>
  <c r="CS69" i="21"/>
  <c r="CS68" i="21"/>
  <c r="CS67" i="21"/>
  <c r="CS66" i="21"/>
  <c r="CS65" i="21"/>
  <c r="CS64" i="21"/>
  <c r="CS63" i="21"/>
  <c r="CS62" i="21"/>
  <c r="CS61" i="21"/>
  <c r="CS60" i="21"/>
  <c r="CS59" i="21"/>
  <c r="CS58" i="21"/>
  <c r="CS57" i="21"/>
  <c r="CS56" i="21"/>
  <c r="CS55" i="21"/>
  <c r="CS54" i="21"/>
  <c r="CS53" i="21"/>
  <c r="CS52" i="21"/>
  <c r="CS51" i="21"/>
  <c r="CS50" i="21"/>
  <c r="CS49" i="21"/>
  <c r="CS48" i="21"/>
  <c r="CS47" i="21"/>
  <c r="CS46" i="21"/>
  <c r="CS45" i="21"/>
  <c r="CS44" i="21"/>
  <c r="CS43" i="21"/>
  <c r="CS42" i="21"/>
  <c r="CS41" i="21"/>
  <c r="CS40" i="21"/>
  <c r="CS39" i="21"/>
  <c r="AA11" i="21" l="1"/>
  <c r="AD40" i="21" l="1"/>
  <c r="AD41" i="21"/>
  <c r="AD42" i="21"/>
  <c r="AD43" i="21"/>
  <c r="AD44" i="21"/>
  <c r="AD45" i="21"/>
  <c r="AD46" i="21"/>
  <c r="AD47" i="21"/>
  <c r="AD48" i="21"/>
  <c r="AD49" i="21"/>
  <c r="AD50" i="21"/>
  <c r="AD51" i="21"/>
  <c r="AD52" i="21"/>
  <c r="AD53" i="21"/>
  <c r="AD54" i="21"/>
  <c r="AD55" i="21"/>
  <c r="AD56" i="21"/>
  <c r="AD57" i="21"/>
  <c r="AD58" i="21"/>
  <c r="AD59" i="21"/>
  <c r="AD60" i="21"/>
  <c r="AD61" i="21"/>
  <c r="AD62" i="21"/>
  <c r="AD63" i="21"/>
  <c r="AD64" i="21"/>
  <c r="AD65" i="21"/>
  <c r="AD66" i="21"/>
  <c r="AD67" i="21"/>
  <c r="AD68" i="21"/>
  <c r="AD69" i="21"/>
  <c r="AD70" i="21"/>
  <c r="AD71" i="21"/>
  <c r="AD72" i="21"/>
  <c r="AD73" i="21"/>
  <c r="AD74" i="21"/>
  <c r="AD75" i="21"/>
  <c r="AD76" i="21"/>
  <c r="AD77" i="21"/>
  <c r="AD78" i="21"/>
  <c r="AD79" i="21"/>
  <c r="AD80" i="21"/>
  <c r="AD81" i="21"/>
  <c r="AD82" i="21"/>
  <c r="AD83" i="21"/>
  <c r="AD84" i="21"/>
  <c r="AD85" i="21"/>
  <c r="AD86" i="21"/>
  <c r="AD39" i="21"/>
  <c r="AD96" i="21"/>
  <c r="AD97" i="21"/>
  <c r="AD98" i="21"/>
  <c r="AD99" i="21"/>
  <c r="AD100" i="21"/>
  <c r="AD101" i="21"/>
  <c r="AD95" i="21"/>
  <c r="AD90" i="21"/>
  <c r="AD91" i="21"/>
  <c r="AD92" i="21"/>
  <c r="AD89" i="21"/>
  <c r="O40" i="21" l="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O39" i="21"/>
  <c r="AA137" i="21" l="1"/>
  <c r="AA136" i="21"/>
  <c r="AA135" i="21"/>
  <c r="AA134" i="21"/>
  <c r="AA133" i="21"/>
  <c r="AA132" i="21"/>
  <c r="AA131" i="21"/>
  <c r="AA130" i="21"/>
  <c r="AA129" i="21"/>
  <c r="AA128" i="21"/>
  <c r="AA127" i="21"/>
  <c r="AA126" i="21"/>
  <c r="AA125" i="21"/>
  <c r="AA124" i="21"/>
  <c r="AA123" i="21"/>
  <c r="AA122" i="21"/>
  <c r="AA121" i="21"/>
  <c r="AA120" i="21"/>
  <c r="AA119" i="21"/>
  <c r="AA118" i="21"/>
  <c r="AA117" i="21"/>
  <c r="AA116" i="21"/>
  <c r="AA115" i="21"/>
  <c r="AA114" i="21"/>
  <c r="AA113" i="21"/>
  <c r="AA112" i="21"/>
  <c r="AA111" i="21"/>
  <c r="AA110" i="21"/>
  <c r="AA109" i="21"/>
  <c r="AA108" i="21"/>
  <c r="AA107" i="21"/>
  <c r="AA106" i="21"/>
  <c r="AA105" i="21"/>
  <c r="AA12" i="21" l="1"/>
  <c r="AA86" i="21"/>
  <c r="AP86" i="21" s="1"/>
  <c r="BE86" i="21" s="1"/>
  <c r="AA85" i="21"/>
  <c r="AP85" i="21" s="1"/>
  <c r="AA84" i="21"/>
  <c r="AP84" i="21" s="1"/>
  <c r="BE84" i="21" s="1"/>
  <c r="AA83" i="21"/>
  <c r="AP83" i="21" s="1"/>
  <c r="BE83" i="21" s="1"/>
  <c r="AA82" i="21"/>
  <c r="AP82" i="21" s="1"/>
  <c r="BE82" i="21" s="1"/>
  <c r="AA81" i="21"/>
  <c r="AP81" i="21" s="1"/>
  <c r="AA80" i="21"/>
  <c r="AP80" i="21" s="1"/>
  <c r="BE80" i="21" s="1"/>
  <c r="AA79" i="21"/>
  <c r="AP79" i="21" s="1"/>
  <c r="BE79" i="21" s="1"/>
  <c r="AA78" i="21"/>
  <c r="AP78" i="21" s="1"/>
  <c r="BE78" i="21" s="1"/>
  <c r="AA77" i="21"/>
  <c r="AP77" i="21" s="1"/>
  <c r="AA76" i="21"/>
  <c r="AP76" i="21" s="1"/>
  <c r="BE76" i="21" s="1"/>
  <c r="AA75" i="21"/>
  <c r="AP75" i="21" s="1"/>
  <c r="BE75" i="21" s="1"/>
  <c r="AA74" i="21"/>
  <c r="AP74" i="21" s="1"/>
  <c r="BE74" i="21" s="1"/>
  <c r="AA73" i="21"/>
  <c r="AP73" i="21" s="1"/>
  <c r="AA72" i="21"/>
  <c r="AP72" i="21" s="1"/>
  <c r="BE72" i="21" s="1"/>
  <c r="AA71" i="21"/>
  <c r="AP71" i="21" s="1"/>
  <c r="BE71" i="21" s="1"/>
  <c r="AA70" i="21"/>
  <c r="AP70" i="21" s="1"/>
  <c r="BE70" i="21" s="1"/>
  <c r="AA69" i="21"/>
  <c r="AP69" i="21" s="1"/>
  <c r="AA68" i="21"/>
  <c r="AP68" i="21" s="1"/>
  <c r="BE68" i="21" s="1"/>
  <c r="AA67" i="21"/>
  <c r="AP67" i="21" s="1"/>
  <c r="BE67" i="21" s="1"/>
  <c r="AA66" i="21"/>
  <c r="AP66" i="21" s="1"/>
  <c r="BE66" i="21" s="1"/>
  <c r="AA65" i="21"/>
  <c r="AP65" i="21" s="1"/>
  <c r="AA64" i="21"/>
  <c r="AP64" i="21" s="1"/>
  <c r="BE64" i="21" s="1"/>
  <c r="AA63" i="21"/>
  <c r="AP63" i="21" s="1"/>
  <c r="BE63" i="21" s="1"/>
  <c r="AA62" i="21"/>
  <c r="AP62" i="21" s="1"/>
  <c r="BE62" i="21" s="1"/>
  <c r="AA61" i="21"/>
  <c r="AP61" i="21" s="1"/>
  <c r="AA60" i="21"/>
  <c r="AP60" i="21" s="1"/>
  <c r="BE60" i="21" s="1"/>
  <c r="AA59" i="21"/>
  <c r="AP59" i="21" s="1"/>
  <c r="BE59" i="21" s="1"/>
  <c r="AA58" i="21"/>
  <c r="AP58" i="21" s="1"/>
  <c r="BE58" i="21" s="1"/>
  <c r="AA57" i="21"/>
  <c r="AP57" i="21" s="1"/>
  <c r="AA56" i="21"/>
  <c r="AP56" i="21" s="1"/>
  <c r="AA55" i="21"/>
  <c r="AP55" i="21" s="1"/>
  <c r="BE55" i="21" s="1"/>
  <c r="AA54" i="21"/>
  <c r="AP54" i="21" s="1"/>
  <c r="BE54" i="21" s="1"/>
  <c r="AA53" i="21"/>
  <c r="AP53" i="21" s="1"/>
  <c r="AA52" i="21"/>
  <c r="AP52" i="21" s="1"/>
  <c r="BE52" i="21" s="1"/>
  <c r="AA51" i="21"/>
  <c r="AP51" i="21" s="1"/>
  <c r="BE51" i="21" s="1"/>
  <c r="AA50" i="21"/>
  <c r="AP50" i="21" s="1"/>
  <c r="BE50" i="21" s="1"/>
  <c r="AA49" i="21"/>
  <c r="AP49" i="21" s="1"/>
  <c r="AA48" i="21"/>
  <c r="AP48" i="21" s="1"/>
  <c r="BE48" i="21" s="1"/>
  <c r="AA47" i="21"/>
  <c r="AP47" i="21" s="1"/>
  <c r="BE47" i="21" s="1"/>
  <c r="AA46" i="21"/>
  <c r="AP46" i="21" s="1"/>
  <c r="BE46" i="21" s="1"/>
  <c r="AA45" i="21"/>
  <c r="AP45" i="21" s="1"/>
  <c r="AA44" i="21"/>
  <c r="AP44" i="21" s="1"/>
  <c r="BE44" i="21" s="1"/>
  <c r="AA43" i="21"/>
  <c r="AP43" i="21" s="1"/>
  <c r="BE43" i="21" s="1"/>
  <c r="AA42" i="21"/>
  <c r="AP42" i="21" s="1"/>
  <c r="BE42" i="21" s="1"/>
  <c r="AA41" i="21"/>
  <c r="AP41" i="21" s="1"/>
  <c r="AA40" i="21"/>
  <c r="AP40" i="21" s="1"/>
  <c r="BE40" i="21" s="1"/>
  <c r="AA39" i="21"/>
  <c r="AP39" i="21" s="1"/>
  <c r="BE39" i="21" s="1"/>
  <c r="AT2" i="21"/>
  <c r="AS7" i="21"/>
  <c r="AT7" i="21"/>
  <c r="AQ7" i="21"/>
  <c r="BF7" i="21" s="1"/>
  <c r="AP7" i="21"/>
  <c r="BE7" i="21" s="1"/>
  <c r="L98" i="21"/>
  <c r="L96" i="21"/>
  <c r="AQ56" i="21" l="1"/>
  <c r="BF56" i="21" s="1"/>
  <c r="BE56" i="21"/>
  <c r="AQ41" i="21"/>
  <c r="BF41" i="21" s="1"/>
  <c r="BE41" i="21"/>
  <c r="AQ45" i="21"/>
  <c r="BF45" i="21" s="1"/>
  <c r="BE45" i="21"/>
  <c r="AQ49" i="21"/>
  <c r="BF49" i="21" s="1"/>
  <c r="BE49" i="21"/>
  <c r="AQ53" i="21"/>
  <c r="BF53" i="21" s="1"/>
  <c r="BE53" i="21"/>
  <c r="AQ57" i="21"/>
  <c r="BF57" i="21" s="1"/>
  <c r="BE57" i="21"/>
  <c r="AQ61" i="21"/>
  <c r="BF61" i="21" s="1"/>
  <c r="BE61" i="21"/>
  <c r="AQ65" i="21"/>
  <c r="BF65" i="21" s="1"/>
  <c r="BE65" i="21"/>
  <c r="AQ69" i="21"/>
  <c r="BF69" i="21" s="1"/>
  <c r="BE69" i="21"/>
  <c r="AQ73" i="21"/>
  <c r="BF73" i="21" s="1"/>
  <c r="BE73" i="21"/>
  <c r="AQ77" i="21"/>
  <c r="BF77" i="21" s="1"/>
  <c r="BE77" i="21"/>
  <c r="AQ81" i="21"/>
  <c r="BF81" i="21" s="1"/>
  <c r="BE81" i="21"/>
  <c r="AQ85" i="21"/>
  <c r="BF85" i="21" s="1"/>
  <c r="BE85" i="21"/>
  <c r="AQ44" i="21"/>
  <c r="AQ48" i="21"/>
  <c r="BF48" i="21" s="1"/>
  <c r="AQ52" i="21"/>
  <c r="AQ60" i="21"/>
  <c r="AQ64" i="21"/>
  <c r="AQ68" i="21"/>
  <c r="BF68" i="21" s="1"/>
  <c r="AQ76" i="21"/>
  <c r="AQ80" i="21"/>
  <c r="AQ84" i="21"/>
  <c r="AQ40" i="21"/>
  <c r="AQ72" i="21"/>
  <c r="AQ42" i="21"/>
  <c r="BF42" i="21" s="1"/>
  <c r="AQ46" i="21"/>
  <c r="BF46" i="21" s="1"/>
  <c r="AQ50" i="21"/>
  <c r="AQ54" i="21"/>
  <c r="BF54" i="21" s="1"/>
  <c r="AQ58" i="21"/>
  <c r="BF58" i="21" s="1"/>
  <c r="AQ62" i="21"/>
  <c r="AQ66" i="21"/>
  <c r="AQ70" i="21"/>
  <c r="BF70" i="21" s="1"/>
  <c r="AQ74" i="21"/>
  <c r="BF74" i="21" s="1"/>
  <c r="AQ78" i="21"/>
  <c r="BF78" i="21" s="1"/>
  <c r="AQ82" i="21"/>
  <c r="AQ86" i="21"/>
  <c r="BF86" i="21" s="1"/>
  <c r="AQ39" i="21"/>
  <c r="AQ43" i="21"/>
  <c r="AQ47" i="21"/>
  <c r="AQ51" i="21"/>
  <c r="AQ55" i="21"/>
  <c r="AQ59" i="21"/>
  <c r="AQ63" i="21"/>
  <c r="AQ67" i="21"/>
  <c r="AQ71" i="21"/>
  <c r="AQ75" i="21"/>
  <c r="AQ79" i="21"/>
  <c r="AQ83" i="21"/>
  <c r="AR77" i="21" l="1"/>
  <c r="BG77" i="21" s="1"/>
  <c r="AR45" i="21"/>
  <c r="BG45" i="21" s="1"/>
  <c r="AR85" i="21"/>
  <c r="BG85" i="21" s="1"/>
  <c r="AR53" i="21"/>
  <c r="BG53" i="21" s="1"/>
  <c r="AR61" i="21"/>
  <c r="BG61" i="21" s="1"/>
  <c r="AR56" i="21"/>
  <c r="BG56" i="21" s="1"/>
  <c r="AR69" i="21"/>
  <c r="BG69" i="21" s="1"/>
  <c r="AR48" i="21"/>
  <c r="BG48" i="21" s="1"/>
  <c r="AR75" i="21"/>
  <c r="BG75" i="21" s="1"/>
  <c r="BF75" i="21"/>
  <c r="AR43" i="21"/>
  <c r="BG43" i="21" s="1"/>
  <c r="BF43" i="21"/>
  <c r="AR66" i="21"/>
  <c r="BG66" i="21" s="1"/>
  <c r="BF66" i="21"/>
  <c r="AR52" i="21"/>
  <c r="BG52" i="21" s="1"/>
  <c r="BF52" i="21"/>
  <c r="AR86" i="21"/>
  <c r="BG86" i="21" s="1"/>
  <c r="AR71" i="21"/>
  <c r="BG71" i="21" s="1"/>
  <c r="BF71" i="21"/>
  <c r="AR55" i="21"/>
  <c r="BG55" i="21" s="1"/>
  <c r="BF55" i="21"/>
  <c r="AR39" i="21"/>
  <c r="BG39" i="21" s="1"/>
  <c r="BF39" i="21"/>
  <c r="AR81" i="21"/>
  <c r="BG81" i="21" s="1"/>
  <c r="AR73" i="21"/>
  <c r="BG73" i="21" s="1"/>
  <c r="AR65" i="21"/>
  <c r="BG65" i="21" s="1"/>
  <c r="AR57" i="21"/>
  <c r="BG57" i="21" s="1"/>
  <c r="AR49" i="21"/>
  <c r="BG49" i="21" s="1"/>
  <c r="AR41" i="21"/>
  <c r="BG41" i="21" s="1"/>
  <c r="AR84" i="21"/>
  <c r="BG84" i="21" s="1"/>
  <c r="BF84" i="21"/>
  <c r="AR68" i="21"/>
  <c r="BG68" i="21" s="1"/>
  <c r="AR59" i="21"/>
  <c r="BG59" i="21" s="1"/>
  <c r="BF59" i="21"/>
  <c r="AR50" i="21"/>
  <c r="BG50" i="21" s="1"/>
  <c r="BF50" i="21"/>
  <c r="AR83" i="21"/>
  <c r="BG83" i="21" s="1"/>
  <c r="BF83" i="21"/>
  <c r="AR51" i="21"/>
  <c r="BG51" i="21" s="1"/>
  <c r="BF51" i="21"/>
  <c r="AR62" i="21"/>
  <c r="BG62" i="21" s="1"/>
  <c r="BF62" i="21"/>
  <c r="AR80" i="21"/>
  <c r="BG80" i="21" s="1"/>
  <c r="BF80" i="21"/>
  <c r="AR64" i="21"/>
  <c r="BG64" i="21" s="1"/>
  <c r="BF64" i="21"/>
  <c r="AR82" i="21"/>
  <c r="BG82" i="21" s="1"/>
  <c r="BF82" i="21"/>
  <c r="AR40" i="21"/>
  <c r="BG40" i="21" s="1"/>
  <c r="BF40" i="21"/>
  <c r="AR67" i="21"/>
  <c r="BG67" i="21" s="1"/>
  <c r="BF67" i="21"/>
  <c r="AR79" i="21"/>
  <c r="BG79" i="21" s="1"/>
  <c r="BF79" i="21"/>
  <c r="AR63" i="21"/>
  <c r="BG63" i="21" s="1"/>
  <c r="BF63" i="21"/>
  <c r="AR47" i="21"/>
  <c r="BG47" i="21" s="1"/>
  <c r="BF47" i="21"/>
  <c r="AR72" i="21"/>
  <c r="BG72" i="21" s="1"/>
  <c r="BF72" i="21"/>
  <c r="AR76" i="21"/>
  <c r="BG76" i="21" s="1"/>
  <c r="BF76" i="21"/>
  <c r="AR60" i="21"/>
  <c r="BG60" i="21" s="1"/>
  <c r="BF60" i="21"/>
  <c r="AR44" i="21"/>
  <c r="BG44" i="21" s="1"/>
  <c r="BF44" i="21"/>
  <c r="AR70" i="21"/>
  <c r="BG70" i="21" s="1"/>
  <c r="AR74" i="21"/>
  <c r="BG74" i="21" s="1"/>
  <c r="AR42" i="21"/>
  <c r="BG42" i="21" s="1"/>
  <c r="AR54" i="21"/>
  <c r="BG54" i="21" s="1"/>
  <c r="AR78" i="21"/>
  <c r="BG78" i="21" s="1"/>
  <c r="AR46" i="21"/>
  <c r="BG46" i="21" s="1"/>
  <c r="AR58" i="21"/>
  <c r="BG58" i="21" s="1"/>
  <c r="L10" i="21"/>
  <c r="L11" i="21"/>
  <c r="K12" i="21"/>
  <c r="L12" i="21" l="1"/>
  <c r="K7" i="21" l="1"/>
  <c r="K95" i="21"/>
  <c r="K96" i="21"/>
  <c r="K97" i="21"/>
  <c r="K98" i="21"/>
  <c r="K99" i="21"/>
  <c r="K100" i="21"/>
  <c r="K101" i="21"/>
  <c r="K106" i="21"/>
  <c r="K107" i="21"/>
  <c r="K108" i="21"/>
  <c r="K109" i="21"/>
  <c r="K110" i="21"/>
  <c r="K111" i="21"/>
  <c r="K112" i="21"/>
  <c r="K113" i="21"/>
  <c r="K114" i="21"/>
  <c r="K115" i="21"/>
  <c r="K116" i="21"/>
  <c r="K117" i="21"/>
  <c r="K118" i="21"/>
  <c r="K119" i="21"/>
  <c r="K120" i="21"/>
  <c r="K121" i="21"/>
  <c r="K122" i="21"/>
  <c r="K123" i="21"/>
  <c r="K124" i="21"/>
  <c r="K125" i="21"/>
  <c r="K126" i="21"/>
  <c r="K127" i="21"/>
  <c r="K128" i="21"/>
  <c r="K129" i="21"/>
  <c r="K130" i="21"/>
  <c r="K131" i="21"/>
  <c r="K132" i="21"/>
  <c r="K133" i="21"/>
  <c r="K134" i="21"/>
  <c r="K135" i="21"/>
  <c r="K136" i="21"/>
  <c r="K137" i="21"/>
  <c r="K105"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6" i="21"/>
  <c r="K77" i="21"/>
  <c r="K78" i="21"/>
  <c r="K79" i="21"/>
  <c r="K80" i="21"/>
  <c r="K81" i="21"/>
  <c r="K82" i="21"/>
  <c r="K83" i="21"/>
  <c r="K84" i="21"/>
  <c r="K85" i="21"/>
  <c r="K86" i="21"/>
  <c r="K39" i="21"/>
  <c r="K90" i="21"/>
  <c r="K91" i="21"/>
  <c r="K92" i="21"/>
  <c r="L137" i="21" l="1"/>
  <c r="L125" i="21"/>
  <c r="L113" i="21"/>
  <c r="L136" i="21"/>
  <c r="L132" i="21"/>
  <c r="L128" i="21"/>
  <c r="L124" i="21"/>
  <c r="L120" i="21"/>
  <c r="L116" i="21"/>
  <c r="L112" i="21"/>
  <c r="L108" i="21"/>
  <c r="L129" i="21"/>
  <c r="L117" i="21"/>
  <c r="L135" i="21"/>
  <c r="L131" i="21"/>
  <c r="L127" i="21"/>
  <c r="L123" i="21"/>
  <c r="L119" i="21"/>
  <c r="L115" i="21"/>
  <c r="L111" i="21"/>
  <c r="L107" i="21"/>
  <c r="L133" i="21"/>
  <c r="L121" i="21"/>
  <c r="L109" i="21"/>
  <c r="L134" i="21"/>
  <c r="L130" i="21"/>
  <c r="L126" i="21"/>
  <c r="L122" i="21"/>
  <c r="L118" i="21"/>
  <c r="L114" i="21"/>
  <c r="L110" i="21"/>
  <c r="L106" i="21"/>
  <c r="L105" i="21"/>
  <c r="L85" i="21"/>
  <c r="M85" i="21" s="1"/>
  <c r="L73" i="21"/>
  <c r="M73" i="21" s="1"/>
  <c r="L61" i="21"/>
  <c r="M61" i="21" s="1"/>
  <c r="L53" i="21"/>
  <c r="M53" i="21" s="1"/>
  <c r="L45" i="21"/>
  <c r="M45" i="21" s="1"/>
  <c r="L84" i="21"/>
  <c r="M84" i="21" s="1"/>
  <c r="L80" i="21"/>
  <c r="M80" i="21" s="1"/>
  <c r="L76" i="21"/>
  <c r="M76" i="21" s="1"/>
  <c r="L72" i="21"/>
  <c r="M72" i="21" s="1"/>
  <c r="L68" i="21"/>
  <c r="M68" i="21" s="1"/>
  <c r="L64" i="21"/>
  <c r="M64" i="21" s="1"/>
  <c r="L60" i="21"/>
  <c r="M60" i="21" s="1"/>
  <c r="L56" i="21"/>
  <c r="M56" i="21" s="1"/>
  <c r="L52" i="21"/>
  <c r="M52" i="21" s="1"/>
  <c r="L48" i="21"/>
  <c r="M48" i="21" s="1"/>
  <c r="L44" i="21"/>
  <c r="M44" i="21" s="1"/>
  <c r="L40" i="21"/>
  <c r="M40" i="21" s="1"/>
  <c r="L77" i="21"/>
  <c r="M77" i="21" s="1"/>
  <c r="L65" i="21"/>
  <c r="M65" i="21" s="1"/>
  <c r="L49" i="21"/>
  <c r="M49" i="21" s="1"/>
  <c r="L41" i="21"/>
  <c r="M41" i="21" s="1"/>
  <c r="L79" i="21"/>
  <c r="M79" i="21" s="1"/>
  <c r="L67" i="21"/>
  <c r="M67" i="21" s="1"/>
  <c r="L63" i="21"/>
  <c r="M63" i="21" s="1"/>
  <c r="L55" i="21"/>
  <c r="M55" i="21" s="1"/>
  <c r="L51" i="21"/>
  <c r="M51" i="21" s="1"/>
  <c r="L47" i="21"/>
  <c r="M47" i="21" s="1"/>
  <c r="L43" i="21"/>
  <c r="M43" i="21" s="1"/>
  <c r="L81" i="21"/>
  <c r="M81" i="21" s="1"/>
  <c r="L69" i="21"/>
  <c r="M69" i="21" s="1"/>
  <c r="L57" i="21"/>
  <c r="M57" i="21" s="1"/>
  <c r="L39" i="21"/>
  <c r="M39" i="21" s="1"/>
  <c r="L83" i="21"/>
  <c r="M83" i="21" s="1"/>
  <c r="L75" i="21"/>
  <c r="L71" i="21"/>
  <c r="M71" i="21" s="1"/>
  <c r="L59" i="21"/>
  <c r="M59" i="21" s="1"/>
  <c r="L86" i="21"/>
  <c r="M86" i="21" s="1"/>
  <c r="L82" i="21"/>
  <c r="M82" i="21" s="1"/>
  <c r="L78" i="21"/>
  <c r="M78" i="21" s="1"/>
  <c r="L74" i="21"/>
  <c r="M74" i="21" s="1"/>
  <c r="L70" i="21"/>
  <c r="M70" i="21" s="1"/>
  <c r="L66" i="21"/>
  <c r="M66" i="21" s="1"/>
  <c r="L62" i="21"/>
  <c r="M62" i="21" s="1"/>
  <c r="L58" i="21"/>
  <c r="M58" i="21" s="1"/>
  <c r="L54" i="21"/>
  <c r="M54" i="21" s="1"/>
  <c r="L50" i="21"/>
  <c r="M50" i="21" s="1"/>
  <c r="L46" i="21"/>
  <c r="M46" i="21" s="1"/>
  <c r="L42" i="21"/>
  <c r="M42" i="21" s="1"/>
  <c r="L7" i="21"/>
  <c r="M7" i="21" s="1"/>
  <c r="K89" i="21"/>
  <c r="M75" i="21" l="1"/>
  <c r="BX7" i="21"/>
  <c r="H15" i="11" s="1"/>
  <c r="L63" i="11" l="1"/>
  <c r="L57" i="11"/>
  <c r="M40" i="11"/>
  <c r="L40" i="11"/>
  <c r="M30" i="11"/>
  <c r="L30" i="11"/>
  <c r="M19" i="11" l="1"/>
  <c r="L19" i="11"/>
  <c r="O30" i="11" l="1"/>
  <c r="O19" i="11"/>
  <c r="L8" i="11" l="1"/>
  <c r="M8" i="11"/>
  <c r="O8" i="11" l="1"/>
  <c r="I82" i="11"/>
  <c r="C80" i="11"/>
  <c r="I83" i="11" l="1"/>
  <c r="DF137" i="21" l="1"/>
  <c r="DF136" i="21"/>
  <c r="DF135" i="21"/>
  <c r="DF134" i="21"/>
  <c r="DF133" i="21"/>
  <c r="DF132" i="21"/>
  <c r="DF131" i="21"/>
  <c r="CT39" i="21"/>
  <c r="AK137" i="21" l="1"/>
  <c r="AF137" i="21"/>
  <c r="AT137" i="21"/>
  <c r="BI137" i="21" s="1"/>
  <c r="AK136" i="21"/>
  <c r="AF136" i="21"/>
  <c r="AK135" i="21"/>
  <c r="AF135" i="21"/>
  <c r="AK134" i="21"/>
  <c r="AF134" i="21"/>
  <c r="AG134" i="21" s="1"/>
  <c r="AH134" i="21" s="1"/>
  <c r="AI134" i="21" s="1"/>
  <c r="AY134" i="21" s="1"/>
  <c r="BO134" i="21" s="1"/>
  <c r="AK133" i="21"/>
  <c r="AF133" i="21"/>
  <c r="AK132" i="21"/>
  <c r="AF132" i="21"/>
  <c r="AK131" i="21"/>
  <c r="AL131" i="21" s="1"/>
  <c r="AM131" i="21" s="1"/>
  <c r="AN131" i="21" s="1"/>
  <c r="AF131" i="21"/>
  <c r="AK130" i="21"/>
  <c r="AF130" i="21"/>
  <c r="AK129" i="21"/>
  <c r="AF129" i="21"/>
  <c r="AK128" i="21"/>
  <c r="AF128" i="21"/>
  <c r="AK127" i="21"/>
  <c r="AF127" i="21"/>
  <c r="AG127" i="21" s="1"/>
  <c r="AH127" i="21" s="1"/>
  <c r="AI127" i="21" s="1"/>
  <c r="AY127" i="21" s="1"/>
  <c r="BO127" i="21" s="1"/>
  <c r="AK126" i="21"/>
  <c r="AF126" i="21"/>
  <c r="AG126" i="21" s="1"/>
  <c r="AH126" i="21" s="1"/>
  <c r="AI126" i="21" s="1"/>
  <c r="AY126" i="21" s="1"/>
  <c r="BO126" i="21" s="1"/>
  <c r="AK125" i="21"/>
  <c r="AF125" i="21"/>
  <c r="AK124" i="21"/>
  <c r="AF124" i="21"/>
  <c r="AK123" i="21"/>
  <c r="AL123" i="21" s="1"/>
  <c r="AM123" i="21" s="1"/>
  <c r="AN123" i="21" s="1"/>
  <c r="AF123" i="21"/>
  <c r="AK122" i="21"/>
  <c r="AF122" i="21"/>
  <c r="AK121" i="21"/>
  <c r="AF121" i="21"/>
  <c r="AT121" i="21"/>
  <c r="BI121" i="21" s="1"/>
  <c r="AK120" i="21"/>
  <c r="AF120" i="21"/>
  <c r="AK119" i="21"/>
  <c r="AL119" i="21" s="1"/>
  <c r="AM119" i="21" s="1"/>
  <c r="AN119" i="21" s="1"/>
  <c r="AF119" i="21"/>
  <c r="AK118" i="21"/>
  <c r="AF118" i="21"/>
  <c r="AG118" i="21" s="1"/>
  <c r="AH118" i="21" s="1"/>
  <c r="AI118" i="21" s="1"/>
  <c r="AY118" i="21" s="1"/>
  <c r="BO118" i="21" s="1"/>
  <c r="AK117" i="21"/>
  <c r="AF117" i="21"/>
  <c r="AT117" i="21"/>
  <c r="BI117" i="21" s="1"/>
  <c r="AK116" i="21"/>
  <c r="AL116" i="21" s="1"/>
  <c r="AM116" i="21" s="1"/>
  <c r="AN116" i="21" s="1"/>
  <c r="AF116" i="21"/>
  <c r="AK115" i="21"/>
  <c r="AL115" i="21" s="1"/>
  <c r="AM115" i="21" s="1"/>
  <c r="AN115" i="21" s="1"/>
  <c r="AF115" i="21"/>
  <c r="AK114" i="21"/>
  <c r="AF114" i="21"/>
  <c r="AG114" i="21" s="1"/>
  <c r="AH114" i="21" s="1"/>
  <c r="AI114" i="21" s="1"/>
  <c r="AY114" i="21" s="1"/>
  <c r="BO114" i="21" s="1"/>
  <c r="AK113" i="21"/>
  <c r="AF113" i="21"/>
  <c r="AK112" i="21"/>
  <c r="AF112" i="21"/>
  <c r="AK111" i="21"/>
  <c r="AF111" i="21"/>
  <c r="AG111" i="21" s="1"/>
  <c r="AH111" i="21" s="1"/>
  <c r="AI111" i="21" s="1"/>
  <c r="AY111" i="21" s="1"/>
  <c r="BO111" i="21" s="1"/>
  <c r="AK110" i="21"/>
  <c r="AF110" i="21"/>
  <c r="AT110" i="21"/>
  <c r="BI110" i="21" s="1"/>
  <c r="AK109" i="21"/>
  <c r="AF109" i="21"/>
  <c r="AP109" i="21"/>
  <c r="BE109" i="21" s="1"/>
  <c r="AK108" i="21"/>
  <c r="AF108" i="21"/>
  <c r="AU108" i="21" s="1"/>
  <c r="AK107" i="21"/>
  <c r="AZ107" i="21" s="1"/>
  <c r="AF107" i="21"/>
  <c r="AT107" i="21"/>
  <c r="BI107" i="21" s="1"/>
  <c r="AP107" i="21"/>
  <c r="BE107" i="21" s="1"/>
  <c r="AK106" i="21"/>
  <c r="AF106" i="21"/>
  <c r="AU106" i="21" s="1"/>
  <c r="AK105" i="21"/>
  <c r="AZ105" i="21" s="1"/>
  <c r="AF105" i="21"/>
  <c r="AP105" i="21"/>
  <c r="BE105" i="21" s="1"/>
  <c r="AK101" i="21"/>
  <c r="AF101" i="21"/>
  <c r="AK100" i="21"/>
  <c r="AL100" i="21" s="1"/>
  <c r="AM100" i="21" s="1"/>
  <c r="AN100" i="21" s="1"/>
  <c r="AF100" i="21"/>
  <c r="AT100" i="21"/>
  <c r="BI100" i="21" s="1"/>
  <c r="AK99" i="21"/>
  <c r="AL99" i="21" s="1"/>
  <c r="AM99" i="21" s="1"/>
  <c r="AN99" i="21" s="1"/>
  <c r="AF99" i="21"/>
  <c r="AK98" i="21"/>
  <c r="AL98" i="21" s="1"/>
  <c r="AM98" i="21" s="1"/>
  <c r="AN98" i="21" s="1"/>
  <c r="AF98" i="21"/>
  <c r="AT98" i="21"/>
  <c r="BI98" i="21" s="1"/>
  <c r="AK97" i="21"/>
  <c r="AF97" i="21"/>
  <c r="AG97" i="21" s="1"/>
  <c r="AH97" i="21" s="1"/>
  <c r="AI97" i="21" s="1"/>
  <c r="AY97" i="21" s="1"/>
  <c r="BO97" i="21" s="1"/>
  <c r="AT97" i="21"/>
  <c r="BI97" i="21" s="1"/>
  <c r="AK96" i="21"/>
  <c r="AF96" i="21"/>
  <c r="AK95" i="21"/>
  <c r="AF95" i="21"/>
  <c r="AG95" i="21" s="1"/>
  <c r="AH95" i="21" s="1"/>
  <c r="AI95" i="21" s="1"/>
  <c r="AY95" i="21" s="1"/>
  <c r="BO95" i="21" s="1"/>
  <c r="AK92" i="21"/>
  <c r="AF92" i="21"/>
  <c r="AG92" i="21" s="1"/>
  <c r="AH92" i="21" s="1"/>
  <c r="AI92" i="21" s="1"/>
  <c r="AY92" i="21" s="1"/>
  <c r="BO92" i="21" s="1"/>
  <c r="AK91" i="21"/>
  <c r="AF91" i="21"/>
  <c r="AG91" i="21" s="1"/>
  <c r="AH91" i="21" s="1"/>
  <c r="AI91" i="21" s="1"/>
  <c r="AY91" i="21" s="1"/>
  <c r="BO91" i="21" s="1"/>
  <c r="AK90" i="21"/>
  <c r="AF90" i="21"/>
  <c r="AK89" i="21"/>
  <c r="AL89" i="21" s="1"/>
  <c r="AM89" i="21" s="1"/>
  <c r="AN89" i="21" s="1"/>
  <c r="AF89" i="21"/>
  <c r="AK86" i="21"/>
  <c r="AF86" i="21"/>
  <c r="AK85" i="21"/>
  <c r="AF85" i="21"/>
  <c r="AK84" i="21"/>
  <c r="AL84" i="21" s="1"/>
  <c r="AM84" i="21" s="1"/>
  <c r="AN84" i="21" s="1"/>
  <c r="AF84" i="21"/>
  <c r="AK83" i="21"/>
  <c r="AF83" i="21"/>
  <c r="AK82" i="21"/>
  <c r="AF82" i="21"/>
  <c r="AG82" i="21" s="1"/>
  <c r="AH82" i="21" s="1"/>
  <c r="AI82" i="21" s="1"/>
  <c r="AY82" i="21" s="1"/>
  <c r="BO82" i="21" s="1"/>
  <c r="AK81" i="21"/>
  <c r="AF81" i="21"/>
  <c r="AK80" i="21"/>
  <c r="AF80" i="21"/>
  <c r="AG80" i="21" s="1"/>
  <c r="AH80" i="21" s="1"/>
  <c r="AI80" i="21" s="1"/>
  <c r="AY80" i="21" s="1"/>
  <c r="BO80" i="21" s="1"/>
  <c r="AK79" i="21"/>
  <c r="AF79" i="21"/>
  <c r="AK78" i="21"/>
  <c r="AF78" i="21"/>
  <c r="AG78" i="21" s="1"/>
  <c r="AH78" i="21" s="1"/>
  <c r="AI78" i="21" s="1"/>
  <c r="AY78" i="21" s="1"/>
  <c r="BO78" i="21" s="1"/>
  <c r="AK77" i="21"/>
  <c r="AF77" i="21"/>
  <c r="AG77" i="21" s="1"/>
  <c r="AH77" i="21" s="1"/>
  <c r="AI77" i="21" s="1"/>
  <c r="AY77" i="21" s="1"/>
  <c r="BO77" i="21" s="1"/>
  <c r="AK76" i="21"/>
  <c r="AF76" i="21"/>
  <c r="AK75" i="21"/>
  <c r="AF75" i="21"/>
  <c r="AK74" i="21"/>
  <c r="AF74" i="21"/>
  <c r="AK73" i="21"/>
  <c r="AF73" i="21"/>
  <c r="AK72" i="21"/>
  <c r="AL72" i="21" s="1"/>
  <c r="AM72" i="21" s="1"/>
  <c r="AN72" i="21" s="1"/>
  <c r="AF72" i="21"/>
  <c r="AK71" i="21"/>
  <c r="AF71" i="21"/>
  <c r="AK70" i="21"/>
  <c r="AF70" i="21"/>
  <c r="AK69" i="21"/>
  <c r="AL69" i="21" s="1"/>
  <c r="AM69" i="21" s="1"/>
  <c r="AN69" i="21" s="1"/>
  <c r="AF69" i="21"/>
  <c r="AK68" i="21"/>
  <c r="AF68" i="21"/>
  <c r="AK67" i="21"/>
  <c r="AL67" i="21" s="1"/>
  <c r="AM67" i="21" s="1"/>
  <c r="AN67" i="21" s="1"/>
  <c r="AF67" i="21"/>
  <c r="AG67" i="21" s="1"/>
  <c r="AH67" i="21" s="1"/>
  <c r="AI67" i="21" s="1"/>
  <c r="AY67" i="21" s="1"/>
  <c r="BO67" i="21" s="1"/>
  <c r="AK66" i="21"/>
  <c r="AL66" i="21" s="1"/>
  <c r="AM66" i="21" s="1"/>
  <c r="AN66" i="21" s="1"/>
  <c r="AF66" i="21"/>
  <c r="AK65" i="21"/>
  <c r="AF65" i="21"/>
  <c r="AK64" i="21"/>
  <c r="AF64" i="21"/>
  <c r="AG64" i="21" s="1"/>
  <c r="AH64" i="21" s="1"/>
  <c r="AI64" i="21" s="1"/>
  <c r="AY64" i="21" s="1"/>
  <c r="BO64" i="21" s="1"/>
  <c r="AK63" i="21"/>
  <c r="AF63" i="21"/>
  <c r="AK62" i="21"/>
  <c r="AF62" i="21"/>
  <c r="AG62" i="21" s="1"/>
  <c r="AH62" i="21" s="1"/>
  <c r="AI62" i="21" s="1"/>
  <c r="AY62" i="21" s="1"/>
  <c r="BO62" i="21" s="1"/>
  <c r="AK61" i="21"/>
  <c r="AF61" i="21"/>
  <c r="AG61" i="21" s="1"/>
  <c r="AH61" i="21" s="1"/>
  <c r="AI61" i="21" s="1"/>
  <c r="AY61" i="21" s="1"/>
  <c r="BO61" i="21" s="1"/>
  <c r="AK60" i="21"/>
  <c r="AF60" i="21"/>
  <c r="AK59" i="21"/>
  <c r="AF59" i="21"/>
  <c r="AK58" i="21"/>
  <c r="AF58" i="21"/>
  <c r="AG58" i="21" s="1"/>
  <c r="AH58" i="21" s="1"/>
  <c r="AI58" i="21" s="1"/>
  <c r="AY58" i="21" s="1"/>
  <c r="BO58" i="21" s="1"/>
  <c r="AK57" i="21"/>
  <c r="AF57" i="21"/>
  <c r="AG57" i="21" s="1"/>
  <c r="AH57" i="21" s="1"/>
  <c r="AI57" i="21" s="1"/>
  <c r="AY57" i="21" s="1"/>
  <c r="BO57" i="21" s="1"/>
  <c r="AK56" i="21"/>
  <c r="AF56" i="21"/>
  <c r="AK55" i="21"/>
  <c r="AZ55" i="21" s="1"/>
  <c r="BQ55" i="21" s="1"/>
  <c r="AF55" i="21"/>
  <c r="AK54" i="21"/>
  <c r="AF54" i="21"/>
  <c r="AU54" i="21" s="1"/>
  <c r="BK54" i="21" s="1"/>
  <c r="AK53" i="21"/>
  <c r="AZ53" i="21" s="1"/>
  <c r="AF53" i="21"/>
  <c r="AK52" i="21"/>
  <c r="AF52" i="21"/>
  <c r="AU52" i="21" s="1"/>
  <c r="AK51" i="21"/>
  <c r="AZ51" i="21" s="1"/>
  <c r="AF51" i="21"/>
  <c r="AK50" i="21"/>
  <c r="AF50" i="21"/>
  <c r="AU50" i="21" s="1"/>
  <c r="BK50" i="21" s="1"/>
  <c r="AK49" i="21"/>
  <c r="AZ49" i="21" s="1"/>
  <c r="AF49" i="21"/>
  <c r="AK48" i="21"/>
  <c r="AF48" i="21"/>
  <c r="AU48" i="21" s="1"/>
  <c r="AK47" i="21"/>
  <c r="AZ47" i="21" s="1"/>
  <c r="AF47" i="21"/>
  <c r="AK46" i="21"/>
  <c r="AF46" i="21"/>
  <c r="AU46" i="21" s="1"/>
  <c r="AK45" i="21"/>
  <c r="AZ45" i="21" s="1"/>
  <c r="AF45" i="21"/>
  <c r="AU45" i="21" s="1"/>
  <c r="BK45" i="21" s="1"/>
  <c r="AK44" i="21"/>
  <c r="AZ44" i="21" s="1"/>
  <c r="AF44" i="21"/>
  <c r="AU44" i="21" s="1"/>
  <c r="AK43" i="21"/>
  <c r="AZ43" i="21" s="1"/>
  <c r="AF43" i="21"/>
  <c r="AU43" i="21" s="1"/>
  <c r="AK42" i="21"/>
  <c r="AZ42" i="21" s="1"/>
  <c r="BQ42" i="21" s="1"/>
  <c r="AF42" i="21"/>
  <c r="AU42" i="21" s="1"/>
  <c r="AK41" i="21"/>
  <c r="AZ41" i="21" s="1"/>
  <c r="AF41" i="21"/>
  <c r="AG41" i="21" s="1"/>
  <c r="AH41" i="21" s="1"/>
  <c r="AI41" i="21" s="1"/>
  <c r="AY41" i="21" s="1"/>
  <c r="BO41" i="21" s="1"/>
  <c r="AK40" i="21"/>
  <c r="AZ40" i="21" s="1"/>
  <c r="BQ40" i="21" s="1"/>
  <c r="AF40" i="21"/>
  <c r="AU40" i="21" s="1"/>
  <c r="AK39" i="21"/>
  <c r="AZ39" i="21" s="1"/>
  <c r="AF39" i="21"/>
  <c r="AG39" i="21" s="1"/>
  <c r="AH39" i="21" s="1"/>
  <c r="AI39" i="21" s="1"/>
  <c r="AY39" i="21" s="1"/>
  <c r="BO39" i="21" s="1"/>
  <c r="AK14" i="21"/>
  <c r="AL14" i="21" s="1"/>
  <c r="AM14" i="21" s="1"/>
  <c r="AN14" i="21" s="1"/>
  <c r="AF14" i="21"/>
  <c r="AG14" i="21" s="1"/>
  <c r="AH14" i="21" s="1"/>
  <c r="AI14" i="21" s="1"/>
  <c r="AA14" i="21"/>
  <c r="AK13" i="21"/>
  <c r="AL13" i="21" s="1"/>
  <c r="AM13" i="21" s="1"/>
  <c r="AN13" i="21" s="1"/>
  <c r="AF13" i="21"/>
  <c r="AG13" i="21" s="1"/>
  <c r="AH13" i="21" s="1"/>
  <c r="AI13" i="21" s="1"/>
  <c r="AA13" i="21"/>
  <c r="AK12" i="21"/>
  <c r="AK11" i="21"/>
  <c r="AL11" i="21" s="1"/>
  <c r="AM11" i="21" s="1"/>
  <c r="AN11" i="21" s="1"/>
  <c r="AK10" i="21"/>
  <c r="AL10" i="21" s="1"/>
  <c r="AM10" i="21" s="1"/>
  <c r="AN10" i="21" s="1"/>
  <c r="AK9" i="21"/>
  <c r="AK8" i="21"/>
  <c r="AK7" i="21"/>
  <c r="AF12" i="21"/>
  <c r="AG12" i="21" s="1"/>
  <c r="AH12" i="21" s="1"/>
  <c r="AI12" i="21" s="1"/>
  <c r="AF11" i="21"/>
  <c r="AG11" i="21" s="1"/>
  <c r="AH11" i="21" s="1"/>
  <c r="AI11" i="21" s="1"/>
  <c r="AF10" i="21"/>
  <c r="AG10" i="21" s="1"/>
  <c r="AH10" i="21" s="1"/>
  <c r="AI10" i="21" s="1"/>
  <c r="AF9" i="21"/>
  <c r="AG9" i="21" s="1"/>
  <c r="AH9" i="21" s="1"/>
  <c r="AI9" i="21" s="1"/>
  <c r="AF8" i="21"/>
  <c r="AG8" i="21" s="1"/>
  <c r="AH8" i="21" s="1"/>
  <c r="AI8" i="21" s="1"/>
  <c r="AF7" i="21"/>
  <c r="AG7" i="21" s="1"/>
  <c r="AH7" i="21" s="1"/>
  <c r="AI7" i="21" s="1"/>
  <c r="AA10" i="21"/>
  <c r="AA9" i="21"/>
  <c r="AA8" i="21"/>
  <c r="BI7" i="21"/>
  <c r="BD84" i="21" l="1"/>
  <c r="BU84" i="21" s="1"/>
  <c r="BD99" i="21"/>
  <c r="BU99" i="21" s="1"/>
  <c r="AL7" i="21"/>
  <c r="AM7" i="21" s="1"/>
  <c r="AN7" i="21" s="1"/>
  <c r="BD7" i="21" s="1"/>
  <c r="AZ7" i="21"/>
  <c r="BD119" i="21"/>
  <c r="BU119" i="21" s="1"/>
  <c r="BD66" i="21"/>
  <c r="BU66" i="21" s="1"/>
  <c r="BD115" i="21"/>
  <c r="BU115" i="21" s="1"/>
  <c r="AL8" i="21"/>
  <c r="AM8" i="21" s="1"/>
  <c r="AN8" i="21" s="1"/>
  <c r="BD8" i="21" s="1"/>
  <c r="AZ8" i="21"/>
  <c r="BD67" i="21"/>
  <c r="BU67" i="21" s="1"/>
  <c r="BD69" i="21"/>
  <c r="BU69" i="21" s="1"/>
  <c r="BD89" i="21"/>
  <c r="BU89" i="21" s="1"/>
  <c r="BD98" i="21"/>
  <c r="BU98" i="21" s="1"/>
  <c r="BD116" i="21"/>
  <c r="BU116" i="21" s="1"/>
  <c r="BD123" i="21"/>
  <c r="BU123" i="21" s="1"/>
  <c r="BD131" i="21"/>
  <c r="BU131" i="21" s="1"/>
  <c r="BD72" i="21"/>
  <c r="BU72" i="21" s="1"/>
  <c r="AL9" i="21"/>
  <c r="AM9" i="21" s="1"/>
  <c r="AN9" i="21" s="1"/>
  <c r="BD9" i="21" s="1"/>
  <c r="AZ9" i="21"/>
  <c r="BD100" i="21"/>
  <c r="BU100" i="21" s="1"/>
  <c r="AT39" i="21"/>
  <c r="BI39" i="21" s="1"/>
  <c r="AS39" i="21"/>
  <c r="BH39" i="21" s="1"/>
  <c r="BY39" i="21" s="1"/>
  <c r="CB39" i="21" s="1"/>
  <c r="AT42" i="21"/>
  <c r="BI42" i="21" s="1"/>
  <c r="AS42" i="21"/>
  <c r="BH42" i="21" s="1"/>
  <c r="BY42" i="21" s="1"/>
  <c r="AT62" i="21"/>
  <c r="BI62" i="21" s="1"/>
  <c r="AS62" i="21"/>
  <c r="BH62" i="21" s="1"/>
  <c r="BY62" i="21" s="1"/>
  <c r="AT73" i="21"/>
  <c r="BI73" i="21" s="1"/>
  <c r="AS73" i="21"/>
  <c r="BH73" i="21" s="1"/>
  <c r="BY73" i="21" s="1"/>
  <c r="AT78" i="21"/>
  <c r="BI78" i="21" s="1"/>
  <c r="AS78" i="21"/>
  <c r="BH78" i="21" s="1"/>
  <c r="BY78" i="21" s="1"/>
  <c r="AT85" i="21"/>
  <c r="BI85" i="21" s="1"/>
  <c r="AS85" i="21"/>
  <c r="BH85" i="21" s="1"/>
  <c r="BY85" i="21" s="1"/>
  <c r="AT59" i="21"/>
  <c r="BI59" i="21" s="1"/>
  <c r="AS59" i="21"/>
  <c r="BH59" i="21" s="1"/>
  <c r="BY59" i="21" s="1"/>
  <c r="AT72" i="21"/>
  <c r="BI72" i="21" s="1"/>
  <c r="AS72" i="21"/>
  <c r="BH72" i="21" s="1"/>
  <c r="BY72" i="21" s="1"/>
  <c r="AT75" i="21"/>
  <c r="BI75" i="21" s="1"/>
  <c r="AS75" i="21"/>
  <c r="BH75" i="21" s="1"/>
  <c r="BY75" i="21" s="1"/>
  <c r="AT82" i="21"/>
  <c r="BI82" i="21" s="1"/>
  <c r="AS82" i="21"/>
  <c r="BH82" i="21" s="1"/>
  <c r="BY82" i="21" s="1"/>
  <c r="L13" i="21"/>
  <c r="AL49" i="21"/>
  <c r="AM49" i="21" s="1"/>
  <c r="AN49" i="21" s="1"/>
  <c r="AT109" i="21"/>
  <c r="BI109" i="21" s="1"/>
  <c r="AL12" i="21"/>
  <c r="AM12" i="21" s="1"/>
  <c r="AN12" i="21" s="1"/>
  <c r="AZ12" i="21"/>
  <c r="AG54" i="21"/>
  <c r="AH54" i="21" s="1"/>
  <c r="AI54" i="21" s="1"/>
  <c r="AY54" i="21" s="1"/>
  <c r="BO54" i="21" s="1"/>
  <c r="AG106" i="21"/>
  <c r="AH106" i="21" s="1"/>
  <c r="AI106" i="21" s="1"/>
  <c r="AY106" i="21" s="1"/>
  <c r="BO106" i="21" s="1"/>
  <c r="AG52" i="21"/>
  <c r="AH52" i="21" s="1"/>
  <c r="AI52" i="21" s="1"/>
  <c r="AY52" i="21" s="1"/>
  <c r="BO52" i="21" s="1"/>
  <c r="AG46" i="21"/>
  <c r="AH46" i="21" s="1"/>
  <c r="AI46" i="21" s="1"/>
  <c r="AY46" i="21" s="1"/>
  <c r="BO46" i="21" s="1"/>
  <c r="AL51" i="21"/>
  <c r="AM51" i="21" s="1"/>
  <c r="AN51" i="21" s="1"/>
  <c r="AG48" i="21"/>
  <c r="AH48" i="21" s="1"/>
  <c r="AI48" i="21" s="1"/>
  <c r="AY48" i="21" s="1"/>
  <c r="BO48" i="21" s="1"/>
  <c r="AL53" i="21"/>
  <c r="AM53" i="21" s="1"/>
  <c r="AN53" i="21" s="1"/>
  <c r="AL105" i="21"/>
  <c r="AM105" i="21" s="1"/>
  <c r="AN105" i="21" s="1"/>
  <c r="AG108" i="21"/>
  <c r="AH108" i="21" s="1"/>
  <c r="AI108" i="21" s="1"/>
  <c r="AY108" i="21" s="1"/>
  <c r="BO108" i="21" s="1"/>
  <c r="AU118" i="21"/>
  <c r="BK118" i="21" s="1"/>
  <c r="AL47" i="21"/>
  <c r="AM47" i="21" s="1"/>
  <c r="AN47" i="21" s="1"/>
  <c r="AG50" i="21"/>
  <c r="AH50" i="21" s="1"/>
  <c r="AI50" i="21" s="1"/>
  <c r="AY50" i="21" s="1"/>
  <c r="BO50" i="21" s="1"/>
  <c r="AL55" i="21"/>
  <c r="AM55" i="21" s="1"/>
  <c r="AN55" i="21" s="1"/>
  <c r="AT105" i="21"/>
  <c r="BI105" i="21" s="1"/>
  <c r="AL107" i="21"/>
  <c r="AM107" i="21" s="1"/>
  <c r="AN107" i="21" s="1"/>
  <c r="AU105" i="21"/>
  <c r="BK105" i="21" s="1"/>
  <c r="AG105" i="21"/>
  <c r="AH105" i="21" s="1"/>
  <c r="AI105" i="21" s="1"/>
  <c r="AY105" i="21" s="1"/>
  <c r="BO105" i="21" s="1"/>
  <c r="AU47" i="21"/>
  <c r="BK47" i="21" s="1"/>
  <c r="AG47" i="21"/>
  <c r="AH47" i="21" s="1"/>
  <c r="AI47" i="21" s="1"/>
  <c r="AY47" i="21" s="1"/>
  <c r="BO47" i="21" s="1"/>
  <c r="AZ52" i="21"/>
  <c r="BQ52" i="21" s="1"/>
  <c r="AL52" i="21"/>
  <c r="AM52" i="21" s="1"/>
  <c r="AN52" i="21" s="1"/>
  <c r="AU55" i="21"/>
  <c r="BK55" i="21" s="1"/>
  <c r="AG55" i="21"/>
  <c r="AH55" i="21" s="1"/>
  <c r="AI55" i="21" s="1"/>
  <c r="AY55" i="21" s="1"/>
  <c r="BO55" i="21" s="1"/>
  <c r="AU107" i="21"/>
  <c r="BK107" i="21" s="1"/>
  <c r="AG107" i="21"/>
  <c r="AH107" i="21" s="1"/>
  <c r="AI107" i="21" s="1"/>
  <c r="AY107" i="21" s="1"/>
  <c r="BO107" i="21" s="1"/>
  <c r="AP108" i="21"/>
  <c r="BE108" i="21" s="1"/>
  <c r="AT108" i="21"/>
  <c r="BI108" i="21" s="1"/>
  <c r="AZ46" i="21"/>
  <c r="BQ46" i="21" s="1"/>
  <c r="AL46" i="21"/>
  <c r="AM46" i="21" s="1"/>
  <c r="AN46" i="21" s="1"/>
  <c r="AU49" i="21"/>
  <c r="BK49" i="21" s="1"/>
  <c r="AG49" i="21"/>
  <c r="AH49" i="21" s="1"/>
  <c r="AI49" i="21" s="1"/>
  <c r="AY49" i="21" s="1"/>
  <c r="BO49" i="21" s="1"/>
  <c r="AZ54" i="21"/>
  <c r="BQ54" i="21" s="1"/>
  <c r="AL54" i="21"/>
  <c r="AM54" i="21" s="1"/>
  <c r="AN54" i="21" s="1"/>
  <c r="AZ106" i="21"/>
  <c r="AL106" i="21"/>
  <c r="AM106" i="21" s="1"/>
  <c r="AN106" i="21" s="1"/>
  <c r="AU109" i="21"/>
  <c r="AG109" i="21"/>
  <c r="AH109" i="21" s="1"/>
  <c r="AI109" i="21" s="1"/>
  <c r="AY109" i="21" s="1"/>
  <c r="BO109" i="21" s="1"/>
  <c r="AZ50" i="21"/>
  <c r="BQ50" i="21" s="1"/>
  <c r="AL50" i="21"/>
  <c r="AM50" i="21" s="1"/>
  <c r="AN50" i="21" s="1"/>
  <c r="AU53" i="21"/>
  <c r="BK53" i="21" s="1"/>
  <c r="AG53" i="21"/>
  <c r="AH53" i="21" s="1"/>
  <c r="AI53" i="21" s="1"/>
  <c r="AY53" i="21" s="1"/>
  <c r="BO53" i="21" s="1"/>
  <c r="AG101" i="21"/>
  <c r="AH101" i="21" s="1"/>
  <c r="AI101" i="21" s="1"/>
  <c r="AY101" i="21" s="1"/>
  <c r="BO101" i="21" s="1"/>
  <c r="AU101" i="21"/>
  <c r="BK101" i="21" s="1"/>
  <c r="AZ48" i="21"/>
  <c r="BQ48" i="21" s="1"/>
  <c r="AL48" i="21"/>
  <c r="AM48" i="21" s="1"/>
  <c r="AN48" i="21" s="1"/>
  <c r="AU51" i="21"/>
  <c r="BK51" i="21" s="1"/>
  <c r="AG51" i="21"/>
  <c r="AH51" i="21" s="1"/>
  <c r="AI51" i="21" s="1"/>
  <c r="AY51" i="21" s="1"/>
  <c r="BO51" i="21" s="1"/>
  <c r="AP106" i="21"/>
  <c r="BE106" i="21" s="1"/>
  <c r="AT106" i="21"/>
  <c r="BI106" i="21" s="1"/>
  <c r="AZ108" i="21"/>
  <c r="BQ108" i="21" s="1"/>
  <c r="AL108" i="21"/>
  <c r="AM108" i="21" s="1"/>
  <c r="AN108" i="21" s="1"/>
  <c r="AU67" i="21"/>
  <c r="BK67" i="21" s="1"/>
  <c r="AU95" i="21"/>
  <c r="BK95" i="21" s="1"/>
  <c r="AT129" i="21"/>
  <c r="BI129" i="21" s="1"/>
  <c r="AP129" i="21"/>
  <c r="BE129" i="21" s="1"/>
  <c r="AT113" i="21"/>
  <c r="BI113" i="21" s="1"/>
  <c r="AP113" i="21"/>
  <c r="BE113" i="21" s="1"/>
  <c r="AU82" i="21"/>
  <c r="BK82" i="21" s="1"/>
  <c r="AZ99" i="21"/>
  <c r="BA99" i="21" s="1"/>
  <c r="BR99" i="21" s="1"/>
  <c r="AU61" i="21"/>
  <c r="BK61" i="21" s="1"/>
  <c r="AU91" i="21"/>
  <c r="BK91" i="21" s="1"/>
  <c r="BQ44" i="21"/>
  <c r="BQ43" i="21"/>
  <c r="BQ49" i="21"/>
  <c r="BQ107" i="21"/>
  <c r="BQ41" i="21"/>
  <c r="BK44" i="21"/>
  <c r="BK40" i="21"/>
  <c r="AG56" i="21"/>
  <c r="AH56" i="21" s="1"/>
  <c r="AI56" i="21" s="1"/>
  <c r="AY56" i="21" s="1"/>
  <c r="BO56" i="21" s="1"/>
  <c r="AU56" i="21"/>
  <c r="AL57" i="21"/>
  <c r="AM57" i="21" s="1"/>
  <c r="AN57" i="21" s="1"/>
  <c r="AZ57" i="21"/>
  <c r="AG60" i="21"/>
  <c r="AH60" i="21" s="1"/>
  <c r="AI60" i="21" s="1"/>
  <c r="AY60" i="21" s="1"/>
  <c r="BO60" i="21" s="1"/>
  <c r="AU60" i="21"/>
  <c r="AT89" i="21"/>
  <c r="BI89" i="21" s="1"/>
  <c r="AP89" i="21"/>
  <c r="BE89" i="21" s="1"/>
  <c r="AL91" i="21"/>
  <c r="AM91" i="21" s="1"/>
  <c r="AN91" i="21" s="1"/>
  <c r="AZ91" i="21"/>
  <c r="BQ91" i="21" s="1"/>
  <c r="AG119" i="21"/>
  <c r="AH119" i="21" s="1"/>
  <c r="AI119" i="21" s="1"/>
  <c r="AY119" i="21" s="1"/>
  <c r="BO119" i="21" s="1"/>
  <c r="AU119" i="21"/>
  <c r="BK119" i="21" s="1"/>
  <c r="AT122" i="21"/>
  <c r="BI122" i="21" s="1"/>
  <c r="AP122" i="21"/>
  <c r="BE122" i="21" s="1"/>
  <c r="AG123" i="21"/>
  <c r="AH123" i="21" s="1"/>
  <c r="AI123" i="21" s="1"/>
  <c r="AY123" i="21" s="1"/>
  <c r="BO123" i="21" s="1"/>
  <c r="AU123" i="21"/>
  <c r="BK123" i="21" s="1"/>
  <c r="AL124" i="21"/>
  <c r="AM124" i="21" s="1"/>
  <c r="AN124" i="21" s="1"/>
  <c r="AZ124" i="21"/>
  <c r="BQ124" i="21" s="1"/>
  <c r="AT126" i="21"/>
  <c r="BI126" i="21" s="1"/>
  <c r="AP126" i="21"/>
  <c r="BE126" i="21" s="1"/>
  <c r="AL128" i="21"/>
  <c r="AM128" i="21" s="1"/>
  <c r="AN128" i="21" s="1"/>
  <c r="AZ128" i="21"/>
  <c r="BQ128" i="21" s="1"/>
  <c r="AG131" i="21"/>
  <c r="AH131" i="21" s="1"/>
  <c r="AI131" i="21" s="1"/>
  <c r="AY131" i="21" s="1"/>
  <c r="BO131" i="21" s="1"/>
  <c r="AU131" i="21"/>
  <c r="BK131" i="21" s="1"/>
  <c r="AT134" i="21"/>
  <c r="BI134" i="21" s="1"/>
  <c r="AP134" i="21"/>
  <c r="BE134" i="21" s="1"/>
  <c r="AL136" i="21"/>
  <c r="AM136" i="21" s="1"/>
  <c r="AN136" i="21" s="1"/>
  <c r="AZ136" i="21"/>
  <c r="BQ136" i="21" s="1"/>
  <c r="AL39" i="21"/>
  <c r="AM39" i="21" s="1"/>
  <c r="AN39" i="21" s="1"/>
  <c r="AG40" i="21"/>
  <c r="AH40" i="21" s="1"/>
  <c r="AI40" i="21" s="1"/>
  <c r="AY40" i="21" s="1"/>
  <c r="BO40" i="21" s="1"/>
  <c r="AL41" i="21"/>
  <c r="AM41" i="21" s="1"/>
  <c r="AN41" i="21" s="1"/>
  <c r="AG42" i="21"/>
  <c r="AH42" i="21" s="1"/>
  <c r="AI42" i="21" s="1"/>
  <c r="AY42" i="21" s="1"/>
  <c r="BO42" i="21" s="1"/>
  <c r="AL43" i="21"/>
  <c r="AM43" i="21" s="1"/>
  <c r="AN43" i="21" s="1"/>
  <c r="AG44" i="21"/>
  <c r="AH44" i="21" s="1"/>
  <c r="AI44" i="21" s="1"/>
  <c r="AY44" i="21" s="1"/>
  <c r="BO44" i="21" s="1"/>
  <c r="AL45" i="21"/>
  <c r="AM45" i="21" s="1"/>
  <c r="AN45" i="21" s="1"/>
  <c r="BK46" i="21"/>
  <c r="BQ47" i="21"/>
  <c r="BK48" i="21"/>
  <c r="BQ51" i="21"/>
  <c r="BK52" i="21"/>
  <c r="AL56" i="21"/>
  <c r="AM56" i="21" s="1"/>
  <c r="AN56" i="21" s="1"/>
  <c r="AZ56" i="21"/>
  <c r="AG59" i="21"/>
  <c r="AH59" i="21" s="1"/>
  <c r="AI59" i="21" s="1"/>
  <c r="AY59" i="21" s="1"/>
  <c r="BO59" i="21" s="1"/>
  <c r="AU59" i="21"/>
  <c r="AL60" i="21"/>
  <c r="AM60" i="21" s="1"/>
  <c r="AN60" i="21" s="1"/>
  <c r="AZ60" i="21"/>
  <c r="AG63" i="21"/>
  <c r="AH63" i="21" s="1"/>
  <c r="AI63" i="21" s="1"/>
  <c r="AY63" i="21" s="1"/>
  <c r="BO63" i="21" s="1"/>
  <c r="AU63" i="21"/>
  <c r="AL64" i="21"/>
  <c r="AM64" i="21" s="1"/>
  <c r="AN64" i="21" s="1"/>
  <c r="AZ64" i="21"/>
  <c r="AL68" i="21"/>
  <c r="AM68" i="21" s="1"/>
  <c r="AN68" i="21" s="1"/>
  <c r="AZ68" i="21"/>
  <c r="AG71" i="21"/>
  <c r="AH71" i="21" s="1"/>
  <c r="AI71" i="21" s="1"/>
  <c r="AY71" i="21" s="1"/>
  <c r="BO71" i="21" s="1"/>
  <c r="AU71" i="21"/>
  <c r="AG75" i="21"/>
  <c r="AH75" i="21" s="1"/>
  <c r="AI75" i="21" s="1"/>
  <c r="AY75" i="21" s="1"/>
  <c r="BO75" i="21" s="1"/>
  <c r="AU75" i="21"/>
  <c r="AL76" i="21"/>
  <c r="AM76" i="21" s="1"/>
  <c r="AN76" i="21" s="1"/>
  <c r="AZ76" i="21"/>
  <c r="AG79" i="21"/>
  <c r="AH79" i="21" s="1"/>
  <c r="AI79" i="21" s="1"/>
  <c r="AY79" i="21" s="1"/>
  <c r="BO79" i="21" s="1"/>
  <c r="AU79" i="21"/>
  <c r="AL80" i="21"/>
  <c r="AM80" i="21" s="1"/>
  <c r="AN80" i="21" s="1"/>
  <c r="AZ80" i="21"/>
  <c r="AG83" i="21"/>
  <c r="AH83" i="21" s="1"/>
  <c r="AI83" i="21" s="1"/>
  <c r="AY83" i="21" s="1"/>
  <c r="BO83" i="21" s="1"/>
  <c r="AU83" i="21"/>
  <c r="AG89" i="21"/>
  <c r="AH89" i="21" s="1"/>
  <c r="AI89" i="21" s="1"/>
  <c r="AY89" i="21" s="1"/>
  <c r="BO89" i="21" s="1"/>
  <c r="AU89" i="21"/>
  <c r="AL90" i="21"/>
  <c r="AM90" i="21" s="1"/>
  <c r="AN90" i="21" s="1"/>
  <c r="AZ90" i="21"/>
  <c r="AT92" i="21"/>
  <c r="BI92" i="21" s="1"/>
  <c r="AP92" i="21"/>
  <c r="BE92" i="21" s="1"/>
  <c r="AL96" i="21"/>
  <c r="AM96" i="21" s="1"/>
  <c r="AN96" i="21" s="1"/>
  <c r="AZ96" i="21"/>
  <c r="BQ96" i="21" s="1"/>
  <c r="AG99" i="21"/>
  <c r="AH99" i="21" s="1"/>
  <c r="AI99" i="21" s="1"/>
  <c r="AY99" i="21" s="1"/>
  <c r="BO99" i="21" s="1"/>
  <c r="AU99" i="21"/>
  <c r="BK99" i="21" s="1"/>
  <c r="AQ105" i="21"/>
  <c r="BF105" i="21" s="1"/>
  <c r="BQ105" i="21"/>
  <c r="BK106" i="21"/>
  <c r="AQ107" i="21"/>
  <c r="BF107" i="21" s="1"/>
  <c r="BK108" i="21"/>
  <c r="AL109" i="21"/>
  <c r="AM109" i="21" s="1"/>
  <c r="AN109" i="21" s="1"/>
  <c r="AZ109" i="21"/>
  <c r="AG110" i="21"/>
  <c r="AH110" i="21" s="1"/>
  <c r="AI110" i="21" s="1"/>
  <c r="AY110" i="21" s="1"/>
  <c r="BO110" i="21" s="1"/>
  <c r="AU110" i="21"/>
  <c r="AL111" i="21"/>
  <c r="AM111" i="21" s="1"/>
  <c r="AN111" i="21" s="1"/>
  <c r="AZ111" i="21"/>
  <c r="AU57" i="21"/>
  <c r="BK57" i="21" s="1"/>
  <c r="AZ67" i="21"/>
  <c r="AZ69" i="21"/>
  <c r="AU77" i="21"/>
  <c r="BK77" i="21" s="1"/>
  <c r="AZ89" i="21"/>
  <c r="AP98" i="21"/>
  <c r="BE98" i="21" s="1"/>
  <c r="BQ53" i="21"/>
  <c r="BQ45" i="21"/>
  <c r="AL85" i="21"/>
  <c r="AM85" i="21" s="1"/>
  <c r="AN85" i="21" s="1"/>
  <c r="AZ85" i="21"/>
  <c r="AG96" i="21"/>
  <c r="AH96" i="21" s="1"/>
  <c r="AI96" i="21" s="1"/>
  <c r="AY96" i="21" s="1"/>
  <c r="BO96" i="21" s="1"/>
  <c r="AU96" i="21"/>
  <c r="AL59" i="21"/>
  <c r="AM59" i="21" s="1"/>
  <c r="AN59" i="21" s="1"/>
  <c r="AZ59" i="21"/>
  <c r="AL63" i="21"/>
  <c r="AM63" i="21" s="1"/>
  <c r="AN63" i="21" s="1"/>
  <c r="AZ63" i="21"/>
  <c r="AG66" i="21"/>
  <c r="AH66" i="21" s="1"/>
  <c r="AI66" i="21" s="1"/>
  <c r="AY66" i="21" s="1"/>
  <c r="BO66" i="21" s="1"/>
  <c r="AU66" i="21"/>
  <c r="AG70" i="21"/>
  <c r="AH70" i="21" s="1"/>
  <c r="AI70" i="21" s="1"/>
  <c r="AY70" i="21" s="1"/>
  <c r="BO70" i="21" s="1"/>
  <c r="AU70" i="21"/>
  <c r="AL71" i="21"/>
  <c r="AM71" i="21" s="1"/>
  <c r="AN71" i="21" s="1"/>
  <c r="AZ71" i="21"/>
  <c r="AG74" i="21"/>
  <c r="AH74" i="21" s="1"/>
  <c r="AI74" i="21" s="1"/>
  <c r="AY74" i="21" s="1"/>
  <c r="BO74" i="21" s="1"/>
  <c r="AU74" i="21"/>
  <c r="AL75" i="21"/>
  <c r="AM75" i="21" s="1"/>
  <c r="AN75" i="21" s="1"/>
  <c r="AZ75" i="21"/>
  <c r="AL79" i="21"/>
  <c r="AM79" i="21" s="1"/>
  <c r="AN79" i="21" s="1"/>
  <c r="AZ79" i="21"/>
  <c r="AL83" i="21"/>
  <c r="AM83" i="21" s="1"/>
  <c r="AN83" i="21" s="1"/>
  <c r="AZ83" i="21"/>
  <c r="AG86" i="21"/>
  <c r="AH86" i="21" s="1"/>
  <c r="AI86" i="21" s="1"/>
  <c r="AY86" i="21" s="1"/>
  <c r="BO86" i="21" s="1"/>
  <c r="AU86" i="21"/>
  <c r="AT91" i="21"/>
  <c r="BI91" i="21" s="1"/>
  <c r="AP91" i="21"/>
  <c r="BE91" i="21" s="1"/>
  <c r="AL95" i="21"/>
  <c r="AM95" i="21" s="1"/>
  <c r="AN95" i="21" s="1"/>
  <c r="AZ95" i="21"/>
  <c r="AG98" i="21"/>
  <c r="AH98" i="21" s="1"/>
  <c r="AI98" i="21" s="1"/>
  <c r="AY98" i="21" s="1"/>
  <c r="BO98" i="21" s="1"/>
  <c r="AU98" i="21"/>
  <c r="AT101" i="21"/>
  <c r="BI101" i="21" s="1"/>
  <c r="AP101" i="21"/>
  <c r="BE101" i="21" s="1"/>
  <c r="AL110" i="21"/>
  <c r="AM110" i="21" s="1"/>
  <c r="AN110" i="21" s="1"/>
  <c r="AZ110" i="21"/>
  <c r="AT112" i="21"/>
  <c r="BI112" i="21" s="1"/>
  <c r="AP112" i="21"/>
  <c r="BE112" i="21" s="1"/>
  <c r="AG113" i="21"/>
  <c r="AH113" i="21" s="1"/>
  <c r="AI113" i="21" s="1"/>
  <c r="AY113" i="21" s="1"/>
  <c r="BO113" i="21" s="1"/>
  <c r="AU113" i="21"/>
  <c r="AL114" i="21"/>
  <c r="AM114" i="21" s="1"/>
  <c r="AN114" i="21" s="1"/>
  <c r="AZ114" i="21"/>
  <c r="AT116" i="21"/>
  <c r="BI116" i="21" s="1"/>
  <c r="AP116" i="21"/>
  <c r="BE116" i="21" s="1"/>
  <c r="AG117" i="21"/>
  <c r="AH117" i="21" s="1"/>
  <c r="AI117" i="21" s="1"/>
  <c r="AY117" i="21" s="1"/>
  <c r="BO117" i="21" s="1"/>
  <c r="AU117" i="21"/>
  <c r="AL118" i="21"/>
  <c r="AM118" i="21" s="1"/>
  <c r="AN118" i="21" s="1"/>
  <c r="AZ118" i="21"/>
  <c r="AT120" i="21"/>
  <c r="BI120" i="21" s="1"/>
  <c r="AP120" i="21"/>
  <c r="BE120" i="21" s="1"/>
  <c r="AG121" i="21"/>
  <c r="AH121" i="21" s="1"/>
  <c r="AI121" i="21" s="1"/>
  <c r="AY121" i="21" s="1"/>
  <c r="BO121" i="21" s="1"/>
  <c r="AU121" i="21"/>
  <c r="AL122" i="21"/>
  <c r="AM122" i="21" s="1"/>
  <c r="AN122" i="21" s="1"/>
  <c r="AZ122" i="21"/>
  <c r="AT124" i="21"/>
  <c r="BI124" i="21" s="1"/>
  <c r="AP124" i="21"/>
  <c r="BE124" i="21" s="1"/>
  <c r="AG125" i="21"/>
  <c r="AH125" i="21" s="1"/>
  <c r="AI125" i="21" s="1"/>
  <c r="AY125" i="21" s="1"/>
  <c r="BO125" i="21" s="1"/>
  <c r="AU125" i="21"/>
  <c r="AL126" i="21"/>
  <c r="AM126" i="21" s="1"/>
  <c r="AN126" i="21" s="1"/>
  <c r="AZ126" i="21"/>
  <c r="AT128" i="21"/>
  <c r="BI128" i="21" s="1"/>
  <c r="AP128" i="21"/>
  <c r="BE128" i="21" s="1"/>
  <c r="AG129" i="21"/>
  <c r="AH129" i="21" s="1"/>
  <c r="AI129" i="21" s="1"/>
  <c r="AY129" i="21" s="1"/>
  <c r="BO129" i="21" s="1"/>
  <c r="AU129" i="21"/>
  <c r="AL130" i="21"/>
  <c r="AM130" i="21" s="1"/>
  <c r="AN130" i="21" s="1"/>
  <c r="AZ130" i="21"/>
  <c r="AT132" i="21"/>
  <c r="BI132" i="21" s="1"/>
  <c r="AP132" i="21"/>
  <c r="BE132" i="21" s="1"/>
  <c r="AG133" i="21"/>
  <c r="AH133" i="21" s="1"/>
  <c r="AI133" i="21" s="1"/>
  <c r="AY133" i="21" s="1"/>
  <c r="BO133" i="21" s="1"/>
  <c r="AU133" i="21"/>
  <c r="AL134" i="21"/>
  <c r="AM134" i="21" s="1"/>
  <c r="AN134" i="21" s="1"/>
  <c r="AZ134" i="21"/>
  <c r="AT136" i="21"/>
  <c r="BI136" i="21" s="1"/>
  <c r="AP136" i="21"/>
  <c r="BE136" i="21" s="1"/>
  <c r="AG137" i="21"/>
  <c r="AH137" i="21" s="1"/>
  <c r="AI137" i="21" s="1"/>
  <c r="AY137" i="21" s="1"/>
  <c r="BO137" i="21" s="1"/>
  <c r="AU137" i="21"/>
  <c r="AU39" i="21"/>
  <c r="AU41" i="21"/>
  <c r="BK41" i="21" s="1"/>
  <c r="AU62" i="21"/>
  <c r="AU64" i="21"/>
  <c r="AZ84" i="21"/>
  <c r="AU92" i="21"/>
  <c r="AZ100" i="21"/>
  <c r="BQ100" i="21" s="1"/>
  <c r="AZ116" i="21"/>
  <c r="BQ116" i="21" s="1"/>
  <c r="BQ39" i="21"/>
  <c r="BK42" i="21"/>
  <c r="AL61" i="21"/>
  <c r="AM61" i="21" s="1"/>
  <c r="AN61" i="21" s="1"/>
  <c r="AZ61" i="21"/>
  <c r="AL65" i="21"/>
  <c r="AM65" i="21" s="1"/>
  <c r="AN65" i="21" s="1"/>
  <c r="AZ65" i="21"/>
  <c r="AG68" i="21"/>
  <c r="AH68" i="21" s="1"/>
  <c r="AI68" i="21" s="1"/>
  <c r="AY68" i="21" s="1"/>
  <c r="BO68" i="21" s="1"/>
  <c r="AU68" i="21"/>
  <c r="AG72" i="21"/>
  <c r="AH72" i="21" s="1"/>
  <c r="AI72" i="21" s="1"/>
  <c r="AY72" i="21" s="1"/>
  <c r="BO72" i="21" s="1"/>
  <c r="AU72" i="21"/>
  <c r="AL73" i="21"/>
  <c r="AM73" i="21" s="1"/>
  <c r="AN73" i="21" s="1"/>
  <c r="AZ73" i="21"/>
  <c r="AG76" i="21"/>
  <c r="AH76" i="21" s="1"/>
  <c r="AI76" i="21" s="1"/>
  <c r="AY76" i="21" s="1"/>
  <c r="BO76" i="21" s="1"/>
  <c r="AU76" i="21"/>
  <c r="AL77" i="21"/>
  <c r="AM77" i="21" s="1"/>
  <c r="AN77" i="21" s="1"/>
  <c r="AZ77" i="21"/>
  <c r="AL81" i="21"/>
  <c r="AM81" i="21" s="1"/>
  <c r="AN81" i="21" s="1"/>
  <c r="AZ81" i="21"/>
  <c r="AG84" i="21"/>
  <c r="AH84" i="21" s="1"/>
  <c r="AI84" i="21" s="1"/>
  <c r="AY84" i="21" s="1"/>
  <c r="BO84" i="21" s="1"/>
  <c r="AU84" i="21"/>
  <c r="AG90" i="21"/>
  <c r="AH90" i="21" s="1"/>
  <c r="AI90" i="21" s="1"/>
  <c r="AY90" i="21" s="1"/>
  <c r="BO90" i="21" s="1"/>
  <c r="AU90" i="21"/>
  <c r="BK90" i="21" s="1"/>
  <c r="AT95" i="21"/>
  <c r="BI95" i="21" s="1"/>
  <c r="AP95" i="21"/>
  <c r="BE95" i="21" s="1"/>
  <c r="AL97" i="21"/>
  <c r="AM97" i="21" s="1"/>
  <c r="AN97" i="21" s="1"/>
  <c r="AZ97" i="21"/>
  <c r="AT99" i="21"/>
  <c r="BI99" i="21" s="1"/>
  <c r="AP99" i="21"/>
  <c r="BE99" i="21" s="1"/>
  <c r="AG100" i="21"/>
  <c r="AH100" i="21" s="1"/>
  <c r="AI100" i="21" s="1"/>
  <c r="AY100" i="21" s="1"/>
  <c r="BO100" i="21" s="1"/>
  <c r="AU100" i="21"/>
  <c r="AL101" i="21"/>
  <c r="AM101" i="21" s="1"/>
  <c r="AN101" i="21" s="1"/>
  <c r="AZ101" i="21"/>
  <c r="AL112" i="21"/>
  <c r="AM112" i="21" s="1"/>
  <c r="AN112" i="21" s="1"/>
  <c r="AZ112" i="21"/>
  <c r="BQ112" i="21" s="1"/>
  <c r="AT114" i="21"/>
  <c r="BI114" i="21" s="1"/>
  <c r="AP114" i="21"/>
  <c r="BE114" i="21" s="1"/>
  <c r="AG115" i="21"/>
  <c r="AH115" i="21" s="1"/>
  <c r="AI115" i="21" s="1"/>
  <c r="AY115" i="21" s="1"/>
  <c r="BO115" i="21" s="1"/>
  <c r="AU115" i="21"/>
  <c r="BK115" i="21" s="1"/>
  <c r="AT118" i="21"/>
  <c r="BI118" i="21" s="1"/>
  <c r="AP118" i="21"/>
  <c r="BE118" i="21" s="1"/>
  <c r="AL120" i="21"/>
  <c r="AM120" i="21" s="1"/>
  <c r="AN120" i="21" s="1"/>
  <c r="AZ120" i="21"/>
  <c r="BQ120" i="21" s="1"/>
  <c r="AT130" i="21"/>
  <c r="BI130" i="21" s="1"/>
  <c r="AP130" i="21"/>
  <c r="BE130" i="21" s="1"/>
  <c r="AL132" i="21"/>
  <c r="AM132" i="21" s="1"/>
  <c r="AN132" i="21" s="1"/>
  <c r="AZ132" i="21"/>
  <c r="BQ132" i="21" s="1"/>
  <c r="AG135" i="21"/>
  <c r="AH135" i="21" s="1"/>
  <c r="AI135" i="21" s="1"/>
  <c r="AY135" i="21" s="1"/>
  <c r="BO135" i="21" s="1"/>
  <c r="AU135" i="21"/>
  <c r="BK135" i="21" s="1"/>
  <c r="BK43" i="21"/>
  <c r="AL40" i="21"/>
  <c r="AL42" i="21"/>
  <c r="AM42" i="21" s="1"/>
  <c r="AN42" i="21" s="1"/>
  <c r="AG43" i="21"/>
  <c r="AH43" i="21" s="1"/>
  <c r="AI43" i="21" s="1"/>
  <c r="AY43" i="21" s="1"/>
  <c r="BO43" i="21" s="1"/>
  <c r="AL44" i="21"/>
  <c r="AM44" i="21" s="1"/>
  <c r="AN44" i="21" s="1"/>
  <c r="AG45" i="21"/>
  <c r="AH45" i="21" s="1"/>
  <c r="AI45" i="21" s="1"/>
  <c r="AY45" i="21" s="1"/>
  <c r="BO45" i="21" s="1"/>
  <c r="AL58" i="21"/>
  <c r="AM58" i="21" s="1"/>
  <c r="AN58" i="21" s="1"/>
  <c r="AZ58" i="21"/>
  <c r="BQ58" i="21" s="1"/>
  <c r="AL62" i="21"/>
  <c r="AM62" i="21" s="1"/>
  <c r="AN62" i="21" s="1"/>
  <c r="AZ62" i="21"/>
  <c r="BQ62" i="21" s="1"/>
  <c r="AG65" i="21"/>
  <c r="AH65" i="21" s="1"/>
  <c r="AI65" i="21" s="1"/>
  <c r="AY65" i="21" s="1"/>
  <c r="BO65" i="21" s="1"/>
  <c r="AU65" i="21"/>
  <c r="BK65" i="21" s="1"/>
  <c r="AG69" i="21"/>
  <c r="AH69" i="21" s="1"/>
  <c r="AI69" i="21" s="1"/>
  <c r="AY69" i="21" s="1"/>
  <c r="BO69" i="21" s="1"/>
  <c r="AU69" i="21"/>
  <c r="BK69" i="21" s="1"/>
  <c r="AL70" i="21"/>
  <c r="AM70" i="21" s="1"/>
  <c r="AN70" i="21" s="1"/>
  <c r="AZ70" i="21"/>
  <c r="BQ70" i="21" s="1"/>
  <c r="AG73" i="21"/>
  <c r="AH73" i="21" s="1"/>
  <c r="AI73" i="21" s="1"/>
  <c r="AY73" i="21" s="1"/>
  <c r="BO73" i="21" s="1"/>
  <c r="AU73" i="21"/>
  <c r="BK73" i="21" s="1"/>
  <c r="AL74" i="21"/>
  <c r="AM74" i="21" s="1"/>
  <c r="AN74" i="21" s="1"/>
  <c r="AZ74" i="21"/>
  <c r="BQ74" i="21" s="1"/>
  <c r="AL78" i="21"/>
  <c r="AM78" i="21" s="1"/>
  <c r="AN78" i="21" s="1"/>
  <c r="AZ78" i="21"/>
  <c r="BQ78" i="21" s="1"/>
  <c r="AG81" i="21"/>
  <c r="AH81" i="21" s="1"/>
  <c r="AI81" i="21" s="1"/>
  <c r="AY81" i="21" s="1"/>
  <c r="BO81" i="21" s="1"/>
  <c r="AU81" i="21"/>
  <c r="BK81" i="21" s="1"/>
  <c r="AL82" i="21"/>
  <c r="AM82" i="21" s="1"/>
  <c r="AN82" i="21" s="1"/>
  <c r="AZ82" i="21"/>
  <c r="BQ82" i="21" s="1"/>
  <c r="AG85" i="21"/>
  <c r="AH85" i="21" s="1"/>
  <c r="AI85" i="21" s="1"/>
  <c r="AY85" i="21" s="1"/>
  <c r="BO85" i="21" s="1"/>
  <c r="AU85" i="21"/>
  <c r="BK85" i="21" s="1"/>
  <c r="AL86" i="21"/>
  <c r="AM86" i="21" s="1"/>
  <c r="AN86" i="21" s="1"/>
  <c r="AZ86" i="21"/>
  <c r="BQ86" i="21" s="1"/>
  <c r="AT90" i="21"/>
  <c r="BI90" i="21" s="1"/>
  <c r="AP90" i="21"/>
  <c r="BE90" i="21" s="1"/>
  <c r="AL92" i="21"/>
  <c r="AM92" i="21" s="1"/>
  <c r="AN92" i="21" s="1"/>
  <c r="AZ92" i="21"/>
  <c r="AT96" i="21"/>
  <c r="BI96" i="21" s="1"/>
  <c r="AP96" i="21"/>
  <c r="BE96" i="21" s="1"/>
  <c r="AU58" i="21"/>
  <c r="BK58" i="21" s="1"/>
  <c r="AZ66" i="21"/>
  <c r="BQ66" i="21" s="1"/>
  <c r="AZ72" i="21"/>
  <c r="AU78" i="21"/>
  <c r="AU80" i="21"/>
  <c r="AP97" i="21"/>
  <c r="BE97" i="21" s="1"/>
  <c r="AU111" i="21"/>
  <c r="BK111" i="21" s="1"/>
  <c r="AU127" i="21"/>
  <c r="BK127" i="21" s="1"/>
  <c r="AG122" i="21"/>
  <c r="AH122" i="21" s="1"/>
  <c r="AI122" i="21" s="1"/>
  <c r="AY122" i="21" s="1"/>
  <c r="BO122" i="21" s="1"/>
  <c r="AU122" i="21"/>
  <c r="AT125" i="21"/>
  <c r="BI125" i="21" s="1"/>
  <c r="AP125" i="21"/>
  <c r="BE125" i="21" s="1"/>
  <c r="AL127" i="21"/>
  <c r="AM127" i="21" s="1"/>
  <c r="AN127" i="21" s="1"/>
  <c r="AZ127" i="21"/>
  <c r="AG130" i="21"/>
  <c r="AH130" i="21" s="1"/>
  <c r="AI130" i="21" s="1"/>
  <c r="AY130" i="21" s="1"/>
  <c r="BO130" i="21" s="1"/>
  <c r="AU130" i="21"/>
  <c r="AT133" i="21"/>
  <c r="BI133" i="21" s="1"/>
  <c r="AP133" i="21"/>
  <c r="BE133" i="21" s="1"/>
  <c r="AL135" i="21"/>
  <c r="AM135" i="21" s="1"/>
  <c r="AN135" i="21" s="1"/>
  <c r="AZ135" i="21"/>
  <c r="AZ98" i="21"/>
  <c r="AP110" i="21"/>
  <c r="BE110" i="21" s="1"/>
  <c r="AP117" i="21"/>
  <c r="BE117" i="21" s="1"/>
  <c r="AU126" i="21"/>
  <c r="AP137" i="21"/>
  <c r="BE137" i="21" s="1"/>
  <c r="AZ115" i="21"/>
  <c r="AZ123" i="21"/>
  <c r="AU134" i="21"/>
  <c r="AT111" i="21"/>
  <c r="BI111" i="21" s="1"/>
  <c r="AP111" i="21"/>
  <c r="BE111" i="21" s="1"/>
  <c r="AG112" i="21"/>
  <c r="AH112" i="21" s="1"/>
  <c r="AI112" i="21" s="1"/>
  <c r="AY112" i="21" s="1"/>
  <c r="BO112" i="21" s="1"/>
  <c r="AU112" i="21"/>
  <c r="AL113" i="21"/>
  <c r="AM113" i="21" s="1"/>
  <c r="AN113" i="21" s="1"/>
  <c r="AZ113" i="21"/>
  <c r="AT115" i="21"/>
  <c r="BI115" i="21" s="1"/>
  <c r="AP115" i="21"/>
  <c r="BE115" i="21" s="1"/>
  <c r="AG116" i="21"/>
  <c r="AH116" i="21" s="1"/>
  <c r="AI116" i="21" s="1"/>
  <c r="AY116" i="21" s="1"/>
  <c r="BO116" i="21" s="1"/>
  <c r="AU116" i="21"/>
  <c r="AL117" i="21"/>
  <c r="AM117" i="21" s="1"/>
  <c r="AN117" i="21" s="1"/>
  <c r="AZ117" i="21"/>
  <c r="AT119" i="21"/>
  <c r="BI119" i="21" s="1"/>
  <c r="AP119" i="21"/>
  <c r="BE119" i="21" s="1"/>
  <c r="AG120" i="21"/>
  <c r="AH120" i="21" s="1"/>
  <c r="AI120" i="21" s="1"/>
  <c r="AY120" i="21" s="1"/>
  <c r="BO120" i="21" s="1"/>
  <c r="AU120" i="21"/>
  <c r="AL121" i="21"/>
  <c r="AM121" i="21" s="1"/>
  <c r="AN121" i="21" s="1"/>
  <c r="AZ121" i="21"/>
  <c r="AT123" i="21"/>
  <c r="BI123" i="21" s="1"/>
  <c r="AP123" i="21"/>
  <c r="BE123" i="21" s="1"/>
  <c r="AG124" i="21"/>
  <c r="AH124" i="21" s="1"/>
  <c r="AI124" i="21" s="1"/>
  <c r="AY124" i="21" s="1"/>
  <c r="BO124" i="21" s="1"/>
  <c r="AU124" i="21"/>
  <c r="AL125" i="21"/>
  <c r="AM125" i="21" s="1"/>
  <c r="AN125" i="21" s="1"/>
  <c r="AZ125" i="21"/>
  <c r="AT127" i="21"/>
  <c r="BI127" i="21" s="1"/>
  <c r="AP127" i="21"/>
  <c r="BE127" i="21" s="1"/>
  <c r="AG128" i="21"/>
  <c r="AH128" i="21" s="1"/>
  <c r="AI128" i="21" s="1"/>
  <c r="AY128" i="21" s="1"/>
  <c r="BO128" i="21" s="1"/>
  <c r="AU128" i="21"/>
  <c r="AL129" i="21"/>
  <c r="AM129" i="21" s="1"/>
  <c r="AN129" i="21" s="1"/>
  <c r="AZ129" i="21"/>
  <c r="AT131" i="21"/>
  <c r="BI131" i="21" s="1"/>
  <c r="AP131" i="21"/>
  <c r="BE131" i="21" s="1"/>
  <c r="AG132" i="21"/>
  <c r="AH132" i="21" s="1"/>
  <c r="AI132" i="21" s="1"/>
  <c r="AY132" i="21" s="1"/>
  <c r="BO132" i="21" s="1"/>
  <c r="AU132" i="21"/>
  <c r="AL133" i="21"/>
  <c r="AM133" i="21" s="1"/>
  <c r="AN133" i="21" s="1"/>
  <c r="AZ133" i="21"/>
  <c r="AT135" i="21"/>
  <c r="BI135" i="21" s="1"/>
  <c r="AP135" i="21"/>
  <c r="BE135" i="21" s="1"/>
  <c r="AG136" i="21"/>
  <c r="AH136" i="21" s="1"/>
  <c r="AI136" i="21" s="1"/>
  <c r="AY136" i="21" s="1"/>
  <c r="BO136" i="21" s="1"/>
  <c r="AU136" i="21"/>
  <c r="AL137" i="21"/>
  <c r="AM137" i="21" s="1"/>
  <c r="AN137" i="21" s="1"/>
  <c r="AZ137" i="21"/>
  <c r="AU97" i="21"/>
  <c r="AP100" i="21"/>
  <c r="BE100" i="21" s="1"/>
  <c r="AU114" i="21"/>
  <c r="AZ119" i="21"/>
  <c r="AP121" i="21"/>
  <c r="BE121" i="21" s="1"/>
  <c r="AZ131" i="21"/>
  <c r="BD56" i="21" l="1"/>
  <c r="BU56" i="21" s="1"/>
  <c r="BD43" i="21"/>
  <c r="BU43" i="21" s="1"/>
  <c r="BD39" i="21"/>
  <c r="BU39" i="21" s="1"/>
  <c r="BD128" i="21"/>
  <c r="BU128" i="21" s="1"/>
  <c r="BD91" i="21"/>
  <c r="BU91" i="21" s="1"/>
  <c r="BD46" i="21"/>
  <c r="BU46" i="21" s="1"/>
  <c r="BD49" i="21"/>
  <c r="BU49" i="21" s="1"/>
  <c r="BA9" i="21"/>
  <c r="BB9" i="21" s="1"/>
  <c r="BC9" i="21" s="1"/>
  <c r="BD137" i="21"/>
  <c r="BU137" i="21" s="1"/>
  <c r="BD129" i="21"/>
  <c r="BU129" i="21" s="1"/>
  <c r="BD121" i="21"/>
  <c r="BU121" i="21" s="1"/>
  <c r="BD113" i="21"/>
  <c r="BU113" i="21" s="1"/>
  <c r="BD127" i="21"/>
  <c r="BU127" i="21" s="1"/>
  <c r="BD92" i="21"/>
  <c r="BU92" i="21" s="1"/>
  <c r="BD86" i="21"/>
  <c r="BU86" i="21" s="1"/>
  <c r="BD82" i="21"/>
  <c r="BU82" i="21" s="1"/>
  <c r="BD78" i="21"/>
  <c r="BU78" i="21" s="1"/>
  <c r="BD62" i="21"/>
  <c r="BU62" i="21" s="1"/>
  <c r="BD44" i="21"/>
  <c r="BU44" i="21" s="1"/>
  <c r="BD132" i="21"/>
  <c r="BU132" i="21" s="1"/>
  <c r="BD120" i="21"/>
  <c r="BU120" i="21" s="1"/>
  <c r="BD112" i="21"/>
  <c r="BU112" i="21" s="1"/>
  <c r="BD97" i="21"/>
  <c r="BU97" i="21" s="1"/>
  <c r="BD81" i="21"/>
  <c r="BU81" i="21" s="1"/>
  <c r="BD65" i="21"/>
  <c r="BU65" i="21" s="1"/>
  <c r="BD130" i="21"/>
  <c r="BU130" i="21" s="1"/>
  <c r="BD122" i="21"/>
  <c r="BU122" i="21" s="1"/>
  <c r="BD114" i="21"/>
  <c r="BU114" i="21" s="1"/>
  <c r="BD95" i="21"/>
  <c r="BU95" i="21" s="1"/>
  <c r="BD79" i="21"/>
  <c r="BU79" i="21" s="1"/>
  <c r="BD63" i="21"/>
  <c r="BU63" i="21" s="1"/>
  <c r="BD111" i="21"/>
  <c r="BU111" i="21" s="1"/>
  <c r="BD109" i="21"/>
  <c r="BU109" i="21" s="1"/>
  <c r="BD105" i="21"/>
  <c r="BU105" i="21" s="1"/>
  <c r="BD76" i="21"/>
  <c r="BU76" i="21" s="1"/>
  <c r="BD60" i="21"/>
  <c r="BU60" i="21" s="1"/>
  <c r="BD124" i="21"/>
  <c r="BU124" i="21" s="1"/>
  <c r="BD48" i="21"/>
  <c r="BU48" i="21" s="1"/>
  <c r="BD51" i="21"/>
  <c r="BU51" i="21" s="1"/>
  <c r="BD96" i="21"/>
  <c r="BU96" i="21" s="1"/>
  <c r="BD90" i="21"/>
  <c r="BU90" i="21" s="1"/>
  <c r="BD68" i="21"/>
  <c r="BU68" i="21" s="1"/>
  <c r="BD45" i="21"/>
  <c r="BU45" i="21" s="1"/>
  <c r="BD41" i="21"/>
  <c r="BU41" i="21" s="1"/>
  <c r="BD136" i="21"/>
  <c r="BU136" i="21" s="1"/>
  <c r="BD57" i="21"/>
  <c r="BU57" i="21" s="1"/>
  <c r="BD108" i="21"/>
  <c r="BU108" i="21" s="1"/>
  <c r="BD50" i="21"/>
  <c r="BU50" i="21" s="1"/>
  <c r="BD106" i="21"/>
  <c r="BU106" i="21" s="1"/>
  <c r="BD107" i="21"/>
  <c r="BU107" i="21" s="1"/>
  <c r="BD47" i="21"/>
  <c r="BU47" i="21" s="1"/>
  <c r="BD53" i="21"/>
  <c r="BU53" i="21" s="1"/>
  <c r="BD12" i="21"/>
  <c r="BU12" i="21" s="1"/>
  <c r="BA8" i="21"/>
  <c r="BB8" i="21" s="1"/>
  <c r="BA7" i="21"/>
  <c r="BB7" i="21" s="1"/>
  <c r="BC7" i="21" s="1"/>
  <c r="BD80" i="21"/>
  <c r="BU80" i="21" s="1"/>
  <c r="BD64" i="21"/>
  <c r="BU64" i="21" s="1"/>
  <c r="BD54" i="21"/>
  <c r="BU54" i="21" s="1"/>
  <c r="BD52" i="21"/>
  <c r="BU52" i="21" s="1"/>
  <c r="BD55" i="21"/>
  <c r="BU55" i="21" s="1"/>
  <c r="BD133" i="21"/>
  <c r="BU133" i="21" s="1"/>
  <c r="BD125" i="21"/>
  <c r="BU125" i="21" s="1"/>
  <c r="BD117" i="21"/>
  <c r="BU117" i="21" s="1"/>
  <c r="BD135" i="21"/>
  <c r="BU135" i="21" s="1"/>
  <c r="BD74" i="21"/>
  <c r="BU74" i="21" s="1"/>
  <c r="BD70" i="21"/>
  <c r="BU70" i="21" s="1"/>
  <c r="BD58" i="21"/>
  <c r="BU58" i="21" s="1"/>
  <c r="BD42" i="21"/>
  <c r="BU42" i="21" s="1"/>
  <c r="BD101" i="21"/>
  <c r="BU101" i="21" s="1"/>
  <c r="BD77" i="21"/>
  <c r="BU77" i="21" s="1"/>
  <c r="BD73" i="21"/>
  <c r="BU73" i="21" s="1"/>
  <c r="BD61" i="21"/>
  <c r="BU61" i="21" s="1"/>
  <c r="BD134" i="21"/>
  <c r="BU134" i="21" s="1"/>
  <c r="BD126" i="21"/>
  <c r="BU126" i="21" s="1"/>
  <c r="BD118" i="21"/>
  <c r="BU118" i="21" s="1"/>
  <c r="BD110" i="21"/>
  <c r="BU110" i="21" s="1"/>
  <c r="BD83" i="21"/>
  <c r="BU83" i="21" s="1"/>
  <c r="BD75" i="21"/>
  <c r="BU75" i="21" s="1"/>
  <c r="BD71" i="21"/>
  <c r="BU71" i="21" s="1"/>
  <c r="BD59" i="21"/>
  <c r="BU59" i="21" s="1"/>
  <c r="BD85" i="21"/>
  <c r="BU85" i="21" s="1"/>
  <c r="BQ99" i="21"/>
  <c r="BA107" i="21"/>
  <c r="BR107" i="21" s="1"/>
  <c r="BA51" i="21"/>
  <c r="BR51" i="21" s="1"/>
  <c r="AT83" i="21"/>
  <c r="BI83" i="21" s="1"/>
  <c r="AS83" i="21"/>
  <c r="BH83" i="21" s="1"/>
  <c r="AT84" i="21"/>
  <c r="BI84" i="21" s="1"/>
  <c r="AS84" i="21"/>
  <c r="BH84" i="21" s="1"/>
  <c r="AT68" i="21"/>
  <c r="BI68" i="21" s="1"/>
  <c r="AS68" i="21"/>
  <c r="BH68" i="21" s="1"/>
  <c r="AT64" i="21"/>
  <c r="BI64" i="21" s="1"/>
  <c r="AS64" i="21"/>
  <c r="BH64" i="21" s="1"/>
  <c r="AT60" i="21"/>
  <c r="BI60" i="21" s="1"/>
  <c r="AS60" i="21"/>
  <c r="BH60" i="21" s="1"/>
  <c r="AT56" i="21"/>
  <c r="BI56" i="21" s="1"/>
  <c r="AS56" i="21"/>
  <c r="BH56" i="21" s="1"/>
  <c r="AT44" i="21"/>
  <c r="BI44" i="21" s="1"/>
  <c r="AS44" i="21"/>
  <c r="BH44" i="21" s="1"/>
  <c r="AT40" i="21"/>
  <c r="BI40" i="21" s="1"/>
  <c r="AS40" i="21"/>
  <c r="BH40" i="21" s="1"/>
  <c r="AT77" i="21"/>
  <c r="BI77" i="21" s="1"/>
  <c r="AS77" i="21"/>
  <c r="BH77" i="21" s="1"/>
  <c r="AT65" i="21"/>
  <c r="BI65" i="21" s="1"/>
  <c r="AS65" i="21"/>
  <c r="BH65" i="21" s="1"/>
  <c r="AT86" i="21"/>
  <c r="BI86" i="21" s="1"/>
  <c r="AS86" i="21"/>
  <c r="BH86" i="21" s="1"/>
  <c r="AT41" i="21"/>
  <c r="BI41" i="21" s="1"/>
  <c r="AS41" i="21"/>
  <c r="BH41" i="21" s="1"/>
  <c r="AT54" i="21"/>
  <c r="BI54" i="21" s="1"/>
  <c r="AS54" i="21"/>
  <c r="BH54" i="21" s="1"/>
  <c r="AT50" i="21"/>
  <c r="BI50" i="21" s="1"/>
  <c r="AS50" i="21"/>
  <c r="BH50" i="21" s="1"/>
  <c r="BY50" i="21" s="1"/>
  <c r="AT55" i="21"/>
  <c r="BI55" i="21" s="1"/>
  <c r="AS55" i="21"/>
  <c r="BH55" i="21" s="1"/>
  <c r="AT53" i="21"/>
  <c r="BI53" i="21" s="1"/>
  <c r="AS53" i="21"/>
  <c r="BH53" i="21" s="1"/>
  <c r="BY53" i="21" s="1"/>
  <c r="AT47" i="21"/>
  <c r="BI47" i="21" s="1"/>
  <c r="AS47" i="21"/>
  <c r="BH47" i="21" s="1"/>
  <c r="BA12" i="21"/>
  <c r="BB12" i="21" s="1"/>
  <c r="BC12" i="21" s="1"/>
  <c r="M13" i="21"/>
  <c r="N13" i="21" s="1"/>
  <c r="O13" i="21" s="1"/>
  <c r="AT74" i="21"/>
  <c r="BI74" i="21" s="1"/>
  <c r="AS74" i="21"/>
  <c r="BH74" i="21" s="1"/>
  <c r="AT51" i="21"/>
  <c r="BI51" i="21" s="1"/>
  <c r="AS51" i="21"/>
  <c r="BH51" i="21" s="1"/>
  <c r="BY51" i="21" s="1"/>
  <c r="AT49" i="21"/>
  <c r="BI49" i="21" s="1"/>
  <c r="AS49" i="21"/>
  <c r="BH49" i="21" s="1"/>
  <c r="AT46" i="21"/>
  <c r="BI46" i="21" s="1"/>
  <c r="AS46" i="21"/>
  <c r="BH46" i="21" s="1"/>
  <c r="BY46" i="21" s="1"/>
  <c r="AT63" i="21"/>
  <c r="BI63" i="21" s="1"/>
  <c r="AS63" i="21"/>
  <c r="BH63" i="21" s="1"/>
  <c r="AT81" i="21"/>
  <c r="BI81" i="21" s="1"/>
  <c r="AS81" i="21"/>
  <c r="BH81" i="21" s="1"/>
  <c r="BY81" i="21" s="1"/>
  <c r="AT69" i="21"/>
  <c r="BI69" i="21" s="1"/>
  <c r="AS69" i="21"/>
  <c r="BH69" i="21" s="1"/>
  <c r="AT66" i="21"/>
  <c r="BI66" i="21" s="1"/>
  <c r="AS66" i="21"/>
  <c r="BH66" i="21" s="1"/>
  <c r="BY66" i="21" s="1"/>
  <c r="AT43" i="21"/>
  <c r="BI43" i="21" s="1"/>
  <c r="AS43" i="21"/>
  <c r="BH43" i="21" s="1"/>
  <c r="AT71" i="21"/>
  <c r="BI71" i="21" s="1"/>
  <c r="AS71" i="21"/>
  <c r="BH71" i="21" s="1"/>
  <c r="BY71" i="21" s="1"/>
  <c r="AT61" i="21"/>
  <c r="BI61" i="21" s="1"/>
  <c r="AS61" i="21"/>
  <c r="BH61" i="21" s="1"/>
  <c r="AT79" i="21"/>
  <c r="BI79" i="21" s="1"/>
  <c r="AS79" i="21"/>
  <c r="BH79" i="21" s="1"/>
  <c r="BY79" i="21" s="1"/>
  <c r="AT80" i="21"/>
  <c r="BI80" i="21" s="1"/>
  <c r="AS80" i="21"/>
  <c r="BH80" i="21" s="1"/>
  <c r="AT76" i="21"/>
  <c r="BI76" i="21" s="1"/>
  <c r="AS76" i="21"/>
  <c r="BH76" i="21" s="1"/>
  <c r="BY76" i="21" s="1"/>
  <c r="AT67" i="21"/>
  <c r="BI67" i="21" s="1"/>
  <c r="AS67" i="21"/>
  <c r="BH67" i="21" s="1"/>
  <c r="AT57" i="21"/>
  <c r="BI57" i="21" s="1"/>
  <c r="AS57" i="21"/>
  <c r="BH57" i="21" s="1"/>
  <c r="BY57" i="21" s="1"/>
  <c r="AT70" i="21"/>
  <c r="BI70" i="21" s="1"/>
  <c r="AS70" i="21"/>
  <c r="BH70" i="21" s="1"/>
  <c r="AT58" i="21"/>
  <c r="BI58" i="21" s="1"/>
  <c r="AS58" i="21"/>
  <c r="BH58" i="21" s="1"/>
  <c r="BY58" i="21" s="1"/>
  <c r="AT45" i="21"/>
  <c r="BI45" i="21" s="1"/>
  <c r="AS45" i="21"/>
  <c r="BH45" i="21" s="1"/>
  <c r="AT52" i="21"/>
  <c r="BI52" i="21" s="1"/>
  <c r="AS52" i="21"/>
  <c r="BH52" i="21" s="1"/>
  <c r="BY52" i="21" s="1"/>
  <c r="AT48" i="21"/>
  <c r="BI48" i="21" s="1"/>
  <c r="AS48" i="21"/>
  <c r="BH48" i="21" s="1"/>
  <c r="AV46" i="21"/>
  <c r="BL46" i="21" s="1"/>
  <c r="AV57" i="21"/>
  <c r="BL57" i="21" s="1"/>
  <c r="AQ109" i="21"/>
  <c r="BA47" i="21"/>
  <c r="BA53" i="21"/>
  <c r="BR53" i="21" s="1"/>
  <c r="AV54" i="21"/>
  <c r="BL54" i="21" s="1"/>
  <c r="BA49" i="21"/>
  <c r="BB49" i="21" s="1"/>
  <c r="BS49" i="21" s="1"/>
  <c r="AV111" i="21"/>
  <c r="BL111" i="21" s="1"/>
  <c r="AV50" i="21"/>
  <c r="BL50" i="21" s="1"/>
  <c r="AV106" i="21"/>
  <c r="BA106" i="21"/>
  <c r="BR106" i="21" s="1"/>
  <c r="AV107" i="21"/>
  <c r="AW107" i="21" s="1"/>
  <c r="BM107" i="21" s="1"/>
  <c r="BA42" i="21"/>
  <c r="BR42" i="21" s="1"/>
  <c r="AQ98" i="21"/>
  <c r="BA50" i="21"/>
  <c r="BR50" i="21" s="1"/>
  <c r="AV47" i="21"/>
  <c r="BL47" i="21" s="1"/>
  <c r="AV67" i="21"/>
  <c r="BL67" i="21" s="1"/>
  <c r="BA55" i="21"/>
  <c r="BR55" i="21" s="1"/>
  <c r="BA46" i="21"/>
  <c r="BR46" i="21" s="1"/>
  <c r="AQ106" i="21"/>
  <c r="AV118" i="21"/>
  <c r="BL118" i="21" s="1"/>
  <c r="AV82" i="21"/>
  <c r="BL82" i="21" s="1"/>
  <c r="AV51" i="21"/>
  <c r="BL51" i="21" s="1"/>
  <c r="BA52" i="21"/>
  <c r="BB52" i="21" s="1"/>
  <c r="BS52" i="21" s="1"/>
  <c r="BA124" i="21"/>
  <c r="BR124" i="21" s="1"/>
  <c r="BA100" i="21"/>
  <c r="BR100" i="21" s="1"/>
  <c r="BQ106" i="21"/>
  <c r="AV101" i="21"/>
  <c r="BL101" i="21" s="1"/>
  <c r="AV52" i="21"/>
  <c r="AW52" i="21" s="1"/>
  <c r="AV58" i="21"/>
  <c r="BL58" i="21" s="1"/>
  <c r="BA132" i="21"/>
  <c r="BR132" i="21" s="1"/>
  <c r="AV91" i="21"/>
  <c r="BL91" i="21" s="1"/>
  <c r="AV109" i="21"/>
  <c r="BL109" i="21" s="1"/>
  <c r="AQ126" i="21"/>
  <c r="AV108" i="21"/>
  <c r="BL108" i="21" s="1"/>
  <c r="AV48" i="21"/>
  <c r="BL48" i="21" s="1"/>
  <c r="BA54" i="21"/>
  <c r="BB54" i="21" s="1"/>
  <c r="BS54" i="21" s="1"/>
  <c r="AV49" i="21"/>
  <c r="BL49" i="21" s="1"/>
  <c r="BA96" i="21"/>
  <c r="BB96" i="21" s="1"/>
  <c r="BS96" i="21" s="1"/>
  <c r="AV135" i="21"/>
  <c r="AW135" i="21" s="1"/>
  <c r="BM135" i="21" s="1"/>
  <c r="AV119" i="21"/>
  <c r="BL119" i="21" s="1"/>
  <c r="BA105" i="21"/>
  <c r="BR105" i="21" s="1"/>
  <c r="AV61" i="21"/>
  <c r="AW61" i="21" s="1"/>
  <c r="BM61" i="21" s="1"/>
  <c r="AV81" i="21"/>
  <c r="BL81" i="21" s="1"/>
  <c r="AV95" i="21"/>
  <c r="BL95" i="21" s="1"/>
  <c r="AQ114" i="21"/>
  <c r="BF114" i="21" s="1"/>
  <c r="BK109" i="21"/>
  <c r="AV53" i="21"/>
  <c r="BL53" i="21" s="1"/>
  <c r="AQ130" i="21"/>
  <c r="BF130" i="21" s="1"/>
  <c r="AQ122" i="21"/>
  <c r="BF122" i="21" s="1"/>
  <c r="BA108" i="21"/>
  <c r="BB108" i="21" s="1"/>
  <c r="BS108" i="21" s="1"/>
  <c r="AV105" i="21"/>
  <c r="BL105" i="21" s="1"/>
  <c r="AV73" i="21"/>
  <c r="AW73" i="21" s="1"/>
  <c r="BM73" i="21" s="1"/>
  <c r="AV65" i="21"/>
  <c r="BL65" i="21" s="1"/>
  <c r="AV45" i="21"/>
  <c r="AV127" i="21"/>
  <c r="AW127" i="21" s="1"/>
  <c r="BM127" i="21" s="1"/>
  <c r="AQ108" i="21"/>
  <c r="BF108" i="21" s="1"/>
  <c r="AQ129" i="21"/>
  <c r="BF129" i="21" s="1"/>
  <c r="BA62" i="21"/>
  <c r="BB62" i="21" s="1"/>
  <c r="BS62" i="21" s="1"/>
  <c r="AR107" i="21"/>
  <c r="BG107" i="21" s="1"/>
  <c r="AV55" i="21"/>
  <c r="AW55" i="21" s="1"/>
  <c r="BM55" i="21" s="1"/>
  <c r="BA48" i="21"/>
  <c r="BR48" i="21" s="1"/>
  <c r="BA78" i="21"/>
  <c r="BB78" i="21" s="1"/>
  <c r="AV41" i="21"/>
  <c r="BL41" i="21" s="1"/>
  <c r="AV131" i="21"/>
  <c r="BA116" i="21"/>
  <c r="BR116" i="21" s="1"/>
  <c r="AQ113" i="21"/>
  <c r="BF113" i="21" s="1"/>
  <c r="BB99" i="21"/>
  <c r="BC99" i="21" s="1"/>
  <c r="BT99" i="21" s="1"/>
  <c r="BA136" i="21"/>
  <c r="BB136" i="21" s="1"/>
  <c r="BS136" i="21" s="1"/>
  <c r="AV123" i="21"/>
  <c r="AW123" i="21" s="1"/>
  <c r="BM123" i="21" s="1"/>
  <c r="BA86" i="21"/>
  <c r="BB86" i="21" s="1"/>
  <c r="BA74" i="21"/>
  <c r="BB74" i="21" s="1"/>
  <c r="BA70" i="21"/>
  <c r="BR70" i="21" s="1"/>
  <c r="AQ89" i="21"/>
  <c r="AV99" i="21"/>
  <c r="BL99" i="21" s="1"/>
  <c r="BA39" i="21"/>
  <c r="BR39" i="21" s="1"/>
  <c r="BK114" i="21"/>
  <c r="AV114" i="21"/>
  <c r="BL114" i="21" s="1"/>
  <c r="AQ135" i="21"/>
  <c r="BF135" i="21" s="1"/>
  <c r="BQ129" i="21"/>
  <c r="BA129" i="21"/>
  <c r="BR129" i="21" s="1"/>
  <c r="BQ121" i="21"/>
  <c r="BA121" i="21"/>
  <c r="BR121" i="21" s="1"/>
  <c r="BK116" i="21"/>
  <c r="AV116" i="21"/>
  <c r="BL116" i="21" s="1"/>
  <c r="AQ111" i="21"/>
  <c r="BF111" i="21" s="1"/>
  <c r="BQ123" i="21"/>
  <c r="BA123" i="21"/>
  <c r="BR123" i="21" s="1"/>
  <c r="AQ96" i="21"/>
  <c r="BF96" i="21" s="1"/>
  <c r="AQ90" i="21"/>
  <c r="BQ84" i="21"/>
  <c r="BA84" i="21"/>
  <c r="BR84" i="21" s="1"/>
  <c r="BK39" i="21"/>
  <c r="AV39" i="21"/>
  <c r="AQ92" i="21"/>
  <c r="BF92" i="21" s="1"/>
  <c r="BK83" i="21"/>
  <c r="AV83" i="21"/>
  <c r="BL83" i="21" s="1"/>
  <c r="BK75" i="21"/>
  <c r="AV75" i="21"/>
  <c r="BL75" i="21" s="1"/>
  <c r="BQ68" i="21"/>
  <c r="BA68" i="21"/>
  <c r="BR68" i="21" s="1"/>
  <c r="BQ60" i="21"/>
  <c r="BA60" i="21"/>
  <c r="AQ101" i="21"/>
  <c r="BF101" i="21" s="1"/>
  <c r="BQ131" i="21"/>
  <c r="BA131" i="21"/>
  <c r="BR131" i="21" s="1"/>
  <c r="BQ127" i="21"/>
  <c r="BA127" i="21"/>
  <c r="BR127" i="21" s="1"/>
  <c r="BK122" i="21"/>
  <c r="AV122" i="21"/>
  <c r="BL122" i="21" s="1"/>
  <c r="AQ99" i="21"/>
  <c r="AQ95" i="21"/>
  <c r="BF95" i="21" s="1"/>
  <c r="BA77" i="21"/>
  <c r="BQ77" i="21"/>
  <c r="BQ134" i="21"/>
  <c r="BA134" i="21"/>
  <c r="BR134" i="21" s="1"/>
  <c r="AQ132" i="21"/>
  <c r="BF132" i="21" s="1"/>
  <c r="BQ126" i="21"/>
  <c r="BA126" i="21"/>
  <c r="BR126" i="21" s="1"/>
  <c r="BK121" i="21"/>
  <c r="AV121" i="21"/>
  <c r="BL121" i="21" s="1"/>
  <c r="AQ116" i="21"/>
  <c r="BF116" i="21" s="1"/>
  <c r="BQ110" i="21"/>
  <c r="BA110" i="21"/>
  <c r="BR110" i="21" s="1"/>
  <c r="AQ91" i="21"/>
  <c r="BF91" i="21" s="1"/>
  <c r="BQ79" i="21"/>
  <c r="BA79" i="21"/>
  <c r="BR79" i="21" s="1"/>
  <c r="BA69" i="21"/>
  <c r="BR69" i="21" s="1"/>
  <c r="BQ69" i="21"/>
  <c r="BK110" i="21"/>
  <c r="AV110" i="21"/>
  <c r="BL110" i="21" s="1"/>
  <c r="BA45" i="21"/>
  <c r="AV85" i="21"/>
  <c r="BA82" i="21"/>
  <c r="AV77" i="21"/>
  <c r="AW77" i="21" s="1"/>
  <c r="BM77" i="21" s="1"/>
  <c r="AV69" i="21"/>
  <c r="BA66" i="21"/>
  <c r="BA58" i="21"/>
  <c r="BA91" i="21"/>
  <c r="BR91" i="21" s="1"/>
  <c r="AQ134" i="21"/>
  <c r="BA128" i="21"/>
  <c r="BB128" i="21" s="1"/>
  <c r="BS128" i="21" s="1"/>
  <c r="BA120" i="21"/>
  <c r="AQ118" i="21"/>
  <c r="BF118" i="21" s="1"/>
  <c r="AV115" i="21"/>
  <c r="BA112" i="21"/>
  <c r="AQ110" i="21"/>
  <c r="BF110" i="21" s="1"/>
  <c r="AQ121" i="21"/>
  <c r="BF121" i="21" s="1"/>
  <c r="AQ100" i="21"/>
  <c r="BF100" i="21" s="1"/>
  <c r="BK136" i="21"/>
  <c r="AV136" i="21"/>
  <c r="BQ133" i="21"/>
  <c r="BA133" i="21"/>
  <c r="AQ131" i="21"/>
  <c r="BF131" i="21" s="1"/>
  <c r="BK128" i="21"/>
  <c r="AV128" i="21"/>
  <c r="BQ125" i="21"/>
  <c r="BA125" i="21"/>
  <c r="AQ123" i="21"/>
  <c r="BF123" i="21" s="1"/>
  <c r="BK120" i="21"/>
  <c r="AV120" i="21"/>
  <c r="BQ117" i="21"/>
  <c r="BA117" i="21"/>
  <c r="AQ115" i="21"/>
  <c r="BF115" i="21" s="1"/>
  <c r="BK112" i="21"/>
  <c r="AV112" i="21"/>
  <c r="AQ137" i="21"/>
  <c r="BF137" i="21" s="1"/>
  <c r="BA98" i="21"/>
  <c r="BQ98" i="21"/>
  <c r="AV80" i="21"/>
  <c r="BK80" i="21"/>
  <c r="BQ92" i="21"/>
  <c r="BA92" i="21"/>
  <c r="AM40" i="21"/>
  <c r="AN40" i="21" s="1"/>
  <c r="BA40" i="21"/>
  <c r="AV42" i="21"/>
  <c r="BQ67" i="21"/>
  <c r="BA67" i="21"/>
  <c r="AR105" i="21"/>
  <c r="BG105" i="21" s="1"/>
  <c r="BQ90" i="21"/>
  <c r="BA90" i="21"/>
  <c r="BQ80" i="21"/>
  <c r="BA80" i="21"/>
  <c r="BR80" i="21" s="1"/>
  <c r="BQ76" i="21"/>
  <c r="BA76" i="21"/>
  <c r="BR76" i="21" s="1"/>
  <c r="BK63" i="21"/>
  <c r="AV63" i="21"/>
  <c r="BL63" i="21" s="1"/>
  <c r="BK59" i="21"/>
  <c r="AV59" i="21"/>
  <c r="BQ56" i="21"/>
  <c r="BA56" i="21"/>
  <c r="AV60" i="21"/>
  <c r="BK60" i="21"/>
  <c r="AV56" i="21"/>
  <c r="BL56" i="21" s="1"/>
  <c r="BK56" i="21"/>
  <c r="AV44" i="21"/>
  <c r="BA41" i="21"/>
  <c r="BA44" i="21"/>
  <c r="BQ137" i="21"/>
  <c r="BA137" i="21"/>
  <c r="BR137" i="21" s="1"/>
  <c r="BK132" i="21"/>
  <c r="AV132" i="21"/>
  <c r="BL132" i="21" s="1"/>
  <c r="AQ127" i="21"/>
  <c r="BF127" i="21" s="1"/>
  <c r="BK124" i="21"/>
  <c r="AV124" i="21"/>
  <c r="BL124" i="21" s="1"/>
  <c r="AQ119" i="21"/>
  <c r="BF119" i="21" s="1"/>
  <c r="BQ113" i="21"/>
  <c r="BA113" i="21"/>
  <c r="BR113" i="21" s="1"/>
  <c r="AQ117" i="21"/>
  <c r="BF117" i="21" s="1"/>
  <c r="BQ72" i="21"/>
  <c r="BA72" i="21"/>
  <c r="BR72" i="21" s="1"/>
  <c r="AV43" i="21"/>
  <c r="BK62" i="21"/>
  <c r="AV62" i="21"/>
  <c r="BL62" i="21" s="1"/>
  <c r="BK89" i="21"/>
  <c r="AV89" i="21"/>
  <c r="BK79" i="21"/>
  <c r="AV79" i="21"/>
  <c r="BL79" i="21" s="1"/>
  <c r="BK71" i="21"/>
  <c r="AV71" i="21"/>
  <c r="BL71" i="21" s="1"/>
  <c r="BQ64" i="21"/>
  <c r="BA64" i="21"/>
  <c r="BR64" i="21" s="1"/>
  <c r="BA57" i="21"/>
  <c r="BB57" i="21" s="1"/>
  <c r="BS57" i="21" s="1"/>
  <c r="BQ57" i="21"/>
  <c r="AV90" i="21"/>
  <c r="BQ115" i="21"/>
  <c r="BA115" i="21"/>
  <c r="BR115" i="21" s="1"/>
  <c r="AQ133" i="21"/>
  <c r="BF133" i="21" s="1"/>
  <c r="BQ101" i="21"/>
  <c r="BA101" i="21"/>
  <c r="BR101" i="21" s="1"/>
  <c r="BK84" i="21"/>
  <c r="AV84" i="21"/>
  <c r="BL84" i="21" s="1"/>
  <c r="BA73" i="21"/>
  <c r="BR73" i="21" s="1"/>
  <c r="BQ73" i="21"/>
  <c r="BK137" i="21"/>
  <c r="AV137" i="21"/>
  <c r="BL137" i="21" s="1"/>
  <c r="BK129" i="21"/>
  <c r="AV129" i="21"/>
  <c r="BL129" i="21" s="1"/>
  <c r="AQ124" i="21"/>
  <c r="BF124" i="21" s="1"/>
  <c r="BQ118" i="21"/>
  <c r="BA118" i="21"/>
  <c r="BR118" i="21" s="1"/>
  <c r="BK113" i="21"/>
  <c r="AV113" i="21"/>
  <c r="BL113" i="21" s="1"/>
  <c r="BK98" i="21"/>
  <c r="AV98" i="21"/>
  <c r="BL98" i="21" s="1"/>
  <c r="BQ83" i="21"/>
  <c r="BA83" i="21"/>
  <c r="BQ75" i="21"/>
  <c r="BA75" i="21"/>
  <c r="BQ71" i="21"/>
  <c r="BA71" i="21"/>
  <c r="BR71" i="21" s="1"/>
  <c r="BQ85" i="21"/>
  <c r="BA85" i="21"/>
  <c r="BR85" i="21" s="1"/>
  <c r="AW50" i="21"/>
  <c r="BQ119" i="21"/>
  <c r="BA119" i="21"/>
  <c r="BR119" i="21" s="1"/>
  <c r="AV97" i="21"/>
  <c r="BK97" i="21"/>
  <c r="BK134" i="21"/>
  <c r="AV134" i="21"/>
  <c r="BL134" i="21" s="1"/>
  <c r="BK126" i="21"/>
  <c r="AV126" i="21"/>
  <c r="BL126" i="21" s="1"/>
  <c r="BQ135" i="21"/>
  <c r="BA135" i="21"/>
  <c r="BR135" i="21" s="1"/>
  <c r="BK130" i="21"/>
  <c r="AV130" i="21"/>
  <c r="BL130" i="21" s="1"/>
  <c r="AQ125" i="21"/>
  <c r="BF125" i="21" s="1"/>
  <c r="AQ97" i="21"/>
  <c r="BF97" i="21" s="1"/>
  <c r="BK78" i="21"/>
  <c r="AV78" i="21"/>
  <c r="BK100" i="21"/>
  <c r="AV100" i="21"/>
  <c r="BQ97" i="21"/>
  <c r="BA97" i="21"/>
  <c r="BQ81" i="21"/>
  <c r="BA81" i="21"/>
  <c r="BR81" i="21" s="1"/>
  <c r="AV76" i="21"/>
  <c r="BK76" i="21"/>
  <c r="AV72" i="21"/>
  <c r="BK72" i="21"/>
  <c r="AV68" i="21"/>
  <c r="BK68" i="21"/>
  <c r="BA65" i="21"/>
  <c r="BQ65" i="21"/>
  <c r="BA61" i="21"/>
  <c r="BQ61" i="21"/>
  <c r="AV92" i="21"/>
  <c r="BK92" i="21"/>
  <c r="AV64" i="21"/>
  <c r="BK64" i="21"/>
  <c r="AV40" i="21"/>
  <c r="AQ136" i="21"/>
  <c r="BF136" i="21" s="1"/>
  <c r="BK133" i="21"/>
  <c r="AV133" i="21"/>
  <c r="BL133" i="21" s="1"/>
  <c r="BQ130" i="21"/>
  <c r="BA130" i="21"/>
  <c r="BR130" i="21" s="1"/>
  <c r="AQ128" i="21"/>
  <c r="BF128" i="21" s="1"/>
  <c r="BK125" i="21"/>
  <c r="AV125" i="21"/>
  <c r="BL125" i="21" s="1"/>
  <c r="BQ122" i="21"/>
  <c r="BA122" i="21"/>
  <c r="BR122" i="21" s="1"/>
  <c r="AQ120" i="21"/>
  <c r="BF120" i="21" s="1"/>
  <c r="BK117" i="21"/>
  <c r="AV117" i="21"/>
  <c r="BL117" i="21" s="1"/>
  <c r="BQ114" i="21"/>
  <c r="BA114" i="21"/>
  <c r="BR114" i="21" s="1"/>
  <c r="AQ112" i="21"/>
  <c r="BF112" i="21" s="1"/>
  <c r="BQ95" i="21"/>
  <c r="BA95" i="21"/>
  <c r="BR95" i="21" s="1"/>
  <c r="BK86" i="21"/>
  <c r="AV86" i="21"/>
  <c r="BK74" i="21"/>
  <c r="AV74" i="21"/>
  <c r="BK70" i="21"/>
  <c r="AV70" i="21"/>
  <c r="BK66" i="21"/>
  <c r="AV66" i="21"/>
  <c r="BQ63" i="21"/>
  <c r="BA63" i="21"/>
  <c r="BA59" i="21"/>
  <c r="BQ59" i="21"/>
  <c r="BK96" i="21"/>
  <c r="AV96" i="21"/>
  <c r="BA89" i="21"/>
  <c r="BQ89" i="21"/>
  <c r="BQ111" i="21"/>
  <c r="BA111" i="21"/>
  <c r="BR111" i="21" s="1"/>
  <c r="BQ109" i="21"/>
  <c r="BA109" i="21"/>
  <c r="BA43" i="21"/>
  <c r="AW46" i="21" l="1"/>
  <c r="BM46" i="21" s="1"/>
  <c r="BY41" i="21"/>
  <c r="CB41" i="21" s="1"/>
  <c r="BY65" i="21"/>
  <c r="BY40" i="21"/>
  <c r="BY56" i="21"/>
  <c r="BY64" i="21"/>
  <c r="BY84" i="21"/>
  <c r="BY48" i="21"/>
  <c r="BY45" i="21"/>
  <c r="BY70" i="21"/>
  <c r="BY67" i="21"/>
  <c r="BY80" i="21"/>
  <c r="BY61" i="21"/>
  <c r="BY43" i="21"/>
  <c r="BY69" i="21"/>
  <c r="BY63" i="21"/>
  <c r="BY49" i="21"/>
  <c r="BY74" i="21"/>
  <c r="BY47" i="21"/>
  <c r="BY55" i="21"/>
  <c r="BY54" i="21"/>
  <c r="BY77" i="21"/>
  <c r="BY44" i="21"/>
  <c r="BY60" i="21"/>
  <c r="BY68" i="21"/>
  <c r="BY83" i="21"/>
  <c r="BD40" i="21"/>
  <c r="BU40" i="21" s="1"/>
  <c r="BJ86" i="21"/>
  <c r="BY86" i="21"/>
  <c r="AW49" i="21"/>
  <c r="BM49" i="21" s="1"/>
  <c r="BC8" i="21"/>
  <c r="BB107" i="21"/>
  <c r="BS107" i="21" s="1"/>
  <c r="BB51" i="21"/>
  <c r="BS51" i="21" s="1"/>
  <c r="AR134" i="21"/>
  <c r="BG134" i="21" s="1"/>
  <c r="BF134" i="21"/>
  <c r="AR90" i="21"/>
  <c r="BG90" i="21" s="1"/>
  <c r="BF90" i="21"/>
  <c r="BB132" i="21"/>
  <c r="BS132" i="21" s="1"/>
  <c r="AR126" i="21"/>
  <c r="BG126" i="21" s="1"/>
  <c r="BF126" i="21"/>
  <c r="AR109" i="21"/>
  <c r="BG109" i="21" s="1"/>
  <c r="BF109" i="21"/>
  <c r="AR99" i="21"/>
  <c r="BG99" i="21" s="1"/>
  <c r="BF99" i="21"/>
  <c r="AR89" i="21"/>
  <c r="BG89" i="21" s="1"/>
  <c r="BF89" i="21"/>
  <c r="AR98" i="21"/>
  <c r="BG98" i="21" s="1"/>
  <c r="BF98" i="21"/>
  <c r="AW57" i="21"/>
  <c r="BM57" i="21" s="1"/>
  <c r="AR106" i="21"/>
  <c r="BG106" i="21" s="1"/>
  <c r="BF106" i="21"/>
  <c r="BB53" i="21"/>
  <c r="BS53" i="21" s="1"/>
  <c r="AW53" i="21"/>
  <c r="AX53" i="21" s="1"/>
  <c r="BN53" i="21" s="1"/>
  <c r="BB116" i="21"/>
  <c r="BS116" i="21" s="1"/>
  <c r="AW54" i="21"/>
  <c r="BM54" i="21" s="1"/>
  <c r="BR54" i="21"/>
  <c r="BR49" i="21"/>
  <c r="AW105" i="21"/>
  <c r="BM105" i="21" s="1"/>
  <c r="BR47" i="21"/>
  <c r="BB47" i="21"/>
  <c r="AW111" i="21"/>
  <c r="BM111" i="21" s="1"/>
  <c r="BB42" i="21"/>
  <c r="BC42" i="21" s="1"/>
  <c r="BT42" i="21" s="1"/>
  <c r="BB50" i="21"/>
  <c r="BS50" i="21" s="1"/>
  <c r="AW65" i="21"/>
  <c r="BM65" i="21" s="1"/>
  <c r="BB106" i="21"/>
  <c r="BS106" i="21" s="1"/>
  <c r="BL106" i="21"/>
  <c r="AW106" i="21"/>
  <c r="AW47" i="21"/>
  <c r="BM47" i="21" s="1"/>
  <c r="AS107" i="21"/>
  <c r="AW118" i="21"/>
  <c r="AX118" i="21" s="1"/>
  <c r="BN118" i="21" s="1"/>
  <c r="BL52" i="21"/>
  <c r="BL107" i="21"/>
  <c r="BL73" i="21"/>
  <c r="BB55" i="21"/>
  <c r="BS55" i="21" s="1"/>
  <c r="BC54" i="21"/>
  <c r="BT54" i="21" s="1"/>
  <c r="BR96" i="21"/>
  <c r="AW58" i="21"/>
  <c r="BM58" i="21" s="1"/>
  <c r="AW41" i="21"/>
  <c r="BM41" i="21" s="1"/>
  <c r="BR52" i="21"/>
  <c r="BJ72" i="21"/>
  <c r="BR108" i="21"/>
  <c r="AW101" i="21"/>
  <c r="BM101" i="21" s="1"/>
  <c r="AW67" i="21"/>
  <c r="BM67" i="21" s="1"/>
  <c r="BB48" i="21"/>
  <c r="BS48" i="21" s="1"/>
  <c r="BC96" i="21"/>
  <c r="BT96" i="21" s="1"/>
  <c r="BL61" i="21"/>
  <c r="AW95" i="21"/>
  <c r="BM95" i="21" s="1"/>
  <c r="BJ53" i="21"/>
  <c r="AX61" i="21"/>
  <c r="BN61" i="21" s="1"/>
  <c r="BB105" i="21"/>
  <c r="BC105" i="21" s="1"/>
  <c r="BT105" i="21" s="1"/>
  <c r="BB46" i="21"/>
  <c r="BS46" i="21" s="1"/>
  <c r="BB79" i="21"/>
  <c r="BC79" i="21" s="1"/>
  <c r="BT79" i="21" s="1"/>
  <c r="BB100" i="21"/>
  <c r="BS100" i="21" s="1"/>
  <c r="AW91" i="21"/>
  <c r="BM91" i="21" s="1"/>
  <c r="AR101" i="21"/>
  <c r="AW82" i="21"/>
  <c r="AX82" i="21" s="1"/>
  <c r="BN82" i="21" s="1"/>
  <c r="AW108" i="21"/>
  <c r="AX108" i="21" s="1"/>
  <c r="BN108" i="21" s="1"/>
  <c r="AR114" i="21"/>
  <c r="BG114" i="21" s="1"/>
  <c r="BL123" i="21"/>
  <c r="BB124" i="21"/>
  <c r="BS124" i="21" s="1"/>
  <c r="AW110" i="21"/>
  <c r="BM110" i="21" s="1"/>
  <c r="AW122" i="21"/>
  <c r="BM122" i="21" s="1"/>
  <c r="AW83" i="21"/>
  <c r="BM83" i="21" s="1"/>
  <c r="BR78" i="21"/>
  <c r="AW99" i="21"/>
  <c r="AX99" i="21" s="1"/>
  <c r="BN99" i="21" s="1"/>
  <c r="BS99" i="21"/>
  <c r="BV99" i="21" s="1"/>
  <c r="AX123" i="21"/>
  <c r="BN123" i="21" s="1"/>
  <c r="AR108" i="21"/>
  <c r="BG108" i="21" s="1"/>
  <c r="BB70" i="21"/>
  <c r="BS70" i="21" s="1"/>
  <c r="AW51" i="21"/>
  <c r="AX51" i="21" s="1"/>
  <c r="BN51" i="21" s="1"/>
  <c r="AX107" i="21"/>
  <c r="BN107" i="21" s="1"/>
  <c r="BB113" i="21"/>
  <c r="BC113" i="21" s="1"/>
  <c r="BT113" i="21" s="1"/>
  <c r="BR136" i="21"/>
  <c r="AW119" i="21"/>
  <c r="BM119" i="21" s="1"/>
  <c r="BR62" i="21"/>
  <c r="AW48" i="21"/>
  <c r="AX48" i="21" s="1"/>
  <c r="BN48" i="21" s="1"/>
  <c r="AW81" i="21"/>
  <c r="BM81" i="21" s="1"/>
  <c r="AW132" i="21"/>
  <c r="AX132" i="21" s="1"/>
  <c r="BN132" i="21" s="1"/>
  <c r="BB64" i="21"/>
  <c r="BS64" i="21" s="1"/>
  <c r="BL127" i="21"/>
  <c r="BC136" i="21"/>
  <c r="BT136" i="21" s="1"/>
  <c r="BR74" i="21"/>
  <c r="AW109" i="21"/>
  <c r="BM109" i="21" s="1"/>
  <c r="AR97" i="21"/>
  <c r="BB137" i="21"/>
  <c r="BS137" i="21" s="1"/>
  <c r="BL135" i="21"/>
  <c r="BB39" i="21"/>
  <c r="BJ64" i="21"/>
  <c r="AW75" i="21"/>
  <c r="BM75" i="21" s="1"/>
  <c r="BB71" i="21"/>
  <c r="BC71" i="21" s="1"/>
  <c r="BT71" i="21" s="1"/>
  <c r="BL55" i="21"/>
  <c r="AX46" i="21"/>
  <c r="BN46" i="21" s="1"/>
  <c r="BP46" i="21" s="1"/>
  <c r="BB111" i="21"/>
  <c r="BS111" i="21" s="1"/>
  <c r="BB118" i="21"/>
  <c r="BS118" i="21" s="1"/>
  <c r="AR119" i="21"/>
  <c r="BB123" i="21"/>
  <c r="BS123" i="21" s="1"/>
  <c r="BB69" i="21"/>
  <c r="BS69" i="21" s="1"/>
  <c r="AW129" i="21"/>
  <c r="BM129" i="21" s="1"/>
  <c r="AX127" i="21"/>
  <c r="BN127" i="21" s="1"/>
  <c r="AR130" i="21"/>
  <c r="BG130" i="21" s="1"/>
  <c r="AW124" i="21"/>
  <c r="AX124" i="21" s="1"/>
  <c r="BN124" i="21" s="1"/>
  <c r="AR129" i="21"/>
  <c r="BG129" i="21" s="1"/>
  <c r="BL45" i="21"/>
  <c r="AW45" i="21"/>
  <c r="AW134" i="21"/>
  <c r="BM134" i="21" s="1"/>
  <c r="AW114" i="21"/>
  <c r="BM114" i="21" s="1"/>
  <c r="AR122" i="21"/>
  <c r="BG122" i="21" s="1"/>
  <c r="BS74" i="21"/>
  <c r="BC74" i="21"/>
  <c r="BT74" i="21" s="1"/>
  <c r="BS86" i="21"/>
  <c r="BC86" i="21"/>
  <c r="BT86" i="21" s="1"/>
  <c r="BS78" i="21"/>
  <c r="BC78" i="21"/>
  <c r="BT78" i="21" s="1"/>
  <c r="BJ68" i="21"/>
  <c r="BB95" i="21"/>
  <c r="BS95" i="21" s="1"/>
  <c r="AW126" i="21"/>
  <c r="BM126" i="21" s="1"/>
  <c r="AR124" i="21"/>
  <c r="BG124" i="21" s="1"/>
  <c r="BB121" i="21"/>
  <c r="BC121" i="21" s="1"/>
  <c r="BT121" i="21" s="1"/>
  <c r="BR86" i="21"/>
  <c r="BB80" i="21"/>
  <c r="BS80" i="21" s="1"/>
  <c r="BB127" i="21"/>
  <c r="BS127" i="21" s="1"/>
  <c r="AR135" i="21"/>
  <c r="BG135" i="21" s="1"/>
  <c r="BL131" i="21"/>
  <c r="AW131" i="21"/>
  <c r="AR111" i="21"/>
  <c r="AW62" i="21"/>
  <c r="BM62" i="21" s="1"/>
  <c r="BC49" i="21"/>
  <c r="BT49" i="21" s="1"/>
  <c r="BB73" i="21"/>
  <c r="BC73" i="21" s="1"/>
  <c r="BT73" i="21" s="1"/>
  <c r="AW113" i="21"/>
  <c r="BM113" i="21" s="1"/>
  <c r="BB72" i="21"/>
  <c r="BS72" i="21" s="1"/>
  <c r="AR113" i="21"/>
  <c r="BG113" i="21" s="1"/>
  <c r="BM52" i="21"/>
  <c r="AX52" i="21"/>
  <c r="BN52" i="21" s="1"/>
  <c r="BL96" i="21"/>
  <c r="BL40" i="21"/>
  <c r="AW40" i="21"/>
  <c r="BL100" i="21"/>
  <c r="AW100" i="21"/>
  <c r="BB90" i="21"/>
  <c r="BR90" i="21"/>
  <c r="BL42" i="21"/>
  <c r="AW42" i="21"/>
  <c r="BM42" i="21" s="1"/>
  <c r="BL120" i="21"/>
  <c r="AW120" i="21"/>
  <c r="AR131" i="21"/>
  <c r="BG131" i="21" s="1"/>
  <c r="BL115" i="21"/>
  <c r="AW115" i="21"/>
  <c r="BM115" i="21" s="1"/>
  <c r="BR66" i="21"/>
  <c r="BR77" i="21"/>
  <c r="BB77" i="21"/>
  <c r="BB60" i="21"/>
  <c r="BS60" i="21" s="1"/>
  <c r="BR60" i="21"/>
  <c r="BR43" i="21"/>
  <c r="BB43" i="21"/>
  <c r="BS43" i="21" s="1"/>
  <c r="BR63" i="21"/>
  <c r="BB63" i="21"/>
  <c r="BL86" i="21"/>
  <c r="AW86" i="21"/>
  <c r="BM86" i="21" s="1"/>
  <c r="AR112" i="21"/>
  <c r="BG112" i="21" s="1"/>
  <c r="AW117" i="21"/>
  <c r="BM117" i="21" s="1"/>
  <c r="BB122" i="21"/>
  <c r="BS122" i="21" s="1"/>
  <c r="AR128" i="21"/>
  <c r="BG128" i="21" s="1"/>
  <c r="AW133" i="21"/>
  <c r="BM133" i="21" s="1"/>
  <c r="BR65" i="21"/>
  <c r="BB65" i="21"/>
  <c r="BR97" i="21"/>
  <c r="AW84" i="21"/>
  <c r="BM84" i="21" s="1"/>
  <c r="AX55" i="21"/>
  <c r="BN55" i="21" s="1"/>
  <c r="AW59" i="21"/>
  <c r="BM59" i="21" s="1"/>
  <c r="BL59" i="21"/>
  <c r="BB40" i="21"/>
  <c r="BS40" i="21" s="1"/>
  <c r="BR40" i="21"/>
  <c r="AR137" i="21"/>
  <c r="BG137" i="21" s="1"/>
  <c r="AR121" i="21"/>
  <c r="BG121" i="21" s="1"/>
  <c r="BL69" i="21"/>
  <c r="BL85" i="21"/>
  <c r="AW85" i="21"/>
  <c r="BM85" i="21" s="1"/>
  <c r="BB91" i="21"/>
  <c r="BB89" i="21"/>
  <c r="BS89" i="21" s="1"/>
  <c r="BR89" i="21"/>
  <c r="AW96" i="21"/>
  <c r="BM96" i="21" s="1"/>
  <c r="BL64" i="21"/>
  <c r="AW64" i="21"/>
  <c r="AW97" i="21"/>
  <c r="BM97" i="21" s="1"/>
  <c r="BL97" i="21"/>
  <c r="AR118" i="21"/>
  <c r="BG118" i="21" s="1"/>
  <c r="BB101" i="21"/>
  <c r="BB85" i="21"/>
  <c r="BR83" i="21"/>
  <c r="BB83" i="21"/>
  <c r="BS83" i="21" s="1"/>
  <c r="AW98" i="21"/>
  <c r="AR127" i="21"/>
  <c r="BG127" i="21" s="1"/>
  <c r="BJ47" i="21"/>
  <c r="AW89" i="21"/>
  <c r="BL89" i="21"/>
  <c r="AR117" i="21"/>
  <c r="BG117" i="21" s="1"/>
  <c r="BB44" i="21"/>
  <c r="BS44" i="21" s="1"/>
  <c r="BR44" i="21"/>
  <c r="BL44" i="21"/>
  <c r="AW44" i="21"/>
  <c r="AW56" i="21"/>
  <c r="BM56" i="21" s="1"/>
  <c r="BL60" i="21"/>
  <c r="AW60" i="21"/>
  <c r="BM60" i="21" s="1"/>
  <c r="BR56" i="21"/>
  <c r="BR67" i="21"/>
  <c r="BB67" i="21"/>
  <c r="BR92" i="21"/>
  <c r="BB92" i="21"/>
  <c r="BL112" i="21"/>
  <c r="AW112" i="21"/>
  <c r="BR117" i="21"/>
  <c r="BB117" i="21"/>
  <c r="AR123" i="21"/>
  <c r="BG123" i="21" s="1"/>
  <c r="BL128" i="21"/>
  <c r="AW128" i="21"/>
  <c r="BR133" i="21"/>
  <c r="BB133" i="21"/>
  <c r="AR110" i="21"/>
  <c r="BG110" i="21" s="1"/>
  <c r="BR120" i="21"/>
  <c r="BB120" i="21"/>
  <c r="AX77" i="21"/>
  <c r="BN77" i="21" s="1"/>
  <c r="BL77" i="21"/>
  <c r="BB110" i="21"/>
  <c r="AR116" i="21"/>
  <c r="BG116" i="21" s="1"/>
  <c r="AW121" i="21"/>
  <c r="BB126" i="21"/>
  <c r="AR132" i="21"/>
  <c r="BG132" i="21" s="1"/>
  <c r="BB134" i="21"/>
  <c r="AW116" i="21"/>
  <c r="AR92" i="21"/>
  <c r="BG92" i="21" s="1"/>
  <c r="AW39" i="21"/>
  <c r="BL39" i="21"/>
  <c r="AR96" i="21"/>
  <c r="BG96" i="21" s="1"/>
  <c r="BR59" i="21"/>
  <c r="BB59" i="21"/>
  <c r="BS59" i="21" s="1"/>
  <c r="AW92" i="21"/>
  <c r="BM92" i="21" s="1"/>
  <c r="BL92" i="21"/>
  <c r="BR75" i="21"/>
  <c r="BB75" i="21"/>
  <c r="AW43" i="21"/>
  <c r="BM43" i="21" s="1"/>
  <c r="BL43" i="21"/>
  <c r="AR115" i="21"/>
  <c r="BG115" i="21" s="1"/>
  <c r="BR125" i="21"/>
  <c r="BB125" i="21"/>
  <c r="BS125" i="21" s="1"/>
  <c r="BL136" i="21"/>
  <c r="AW136" i="21"/>
  <c r="BM136" i="21" s="1"/>
  <c r="BR82" i="21"/>
  <c r="BR45" i="21"/>
  <c r="BB45" i="21"/>
  <c r="AR91" i="21"/>
  <c r="BG91" i="21" s="1"/>
  <c r="BC52" i="21"/>
  <c r="BT52" i="21" s="1"/>
  <c r="BL70" i="21"/>
  <c r="AW70" i="21"/>
  <c r="BB114" i="21"/>
  <c r="BS114" i="21" s="1"/>
  <c r="AR120" i="21"/>
  <c r="BG120" i="21" s="1"/>
  <c r="AW125" i="21"/>
  <c r="BM125" i="21" s="1"/>
  <c r="BB130" i="21"/>
  <c r="BS130" i="21" s="1"/>
  <c r="AR136" i="21"/>
  <c r="BG136" i="21" s="1"/>
  <c r="BL72" i="21"/>
  <c r="AW72" i="21"/>
  <c r="BM72" i="21" s="1"/>
  <c r="BB81" i="21"/>
  <c r="BS81" i="21" s="1"/>
  <c r="BL78" i="21"/>
  <c r="AW78" i="21"/>
  <c r="AX50" i="21"/>
  <c r="BN50" i="21" s="1"/>
  <c r="BM50" i="21"/>
  <c r="BR41" i="21"/>
  <c r="BB41" i="21"/>
  <c r="AW63" i="21"/>
  <c r="BM63" i="21" s="1"/>
  <c r="BB76" i="21"/>
  <c r="BS76" i="21" s="1"/>
  <c r="BB131" i="21"/>
  <c r="BS131" i="21" s="1"/>
  <c r="BB84" i="21"/>
  <c r="BS84" i="21" s="1"/>
  <c r="BR109" i="21"/>
  <c r="BB109" i="21"/>
  <c r="BL66" i="21"/>
  <c r="AW66" i="21"/>
  <c r="BL74" i="21"/>
  <c r="AW74" i="21"/>
  <c r="BR61" i="21"/>
  <c r="BB61" i="21"/>
  <c r="BS61" i="21" s="1"/>
  <c r="BL68" i="21"/>
  <c r="AW68" i="21"/>
  <c r="BL76" i="21"/>
  <c r="AW76" i="21"/>
  <c r="BB97" i="21"/>
  <c r="BS97" i="21" s="1"/>
  <c r="AR125" i="21"/>
  <c r="BG125" i="21" s="1"/>
  <c r="AW130" i="21"/>
  <c r="BB135" i="21"/>
  <c r="BB119" i="21"/>
  <c r="BB66" i="21"/>
  <c r="BS66" i="21" s="1"/>
  <c r="AW137" i="21"/>
  <c r="BM137" i="21" s="1"/>
  <c r="AR133" i="21"/>
  <c r="BG133" i="21" s="1"/>
  <c r="BB115" i="21"/>
  <c r="BS115" i="21" s="1"/>
  <c r="BL90" i="21"/>
  <c r="AW90" i="21"/>
  <c r="BM90" i="21" s="1"/>
  <c r="AW69" i="21"/>
  <c r="BM69" i="21" s="1"/>
  <c r="BC57" i="21"/>
  <c r="BT57" i="21" s="1"/>
  <c r="BR57" i="21"/>
  <c r="AW71" i="21"/>
  <c r="AW79" i="21"/>
  <c r="AX135" i="21"/>
  <c r="BN135" i="21" s="1"/>
  <c r="BB56" i="21"/>
  <c r="BS56" i="21" s="1"/>
  <c r="AS105" i="21"/>
  <c r="BH105" i="21" s="1"/>
  <c r="BJ105" i="21" s="1"/>
  <c r="BL80" i="21"/>
  <c r="AW80" i="21"/>
  <c r="BB98" i="21"/>
  <c r="BS98" i="21" s="1"/>
  <c r="BR98" i="21"/>
  <c r="AR100" i="21"/>
  <c r="BG100" i="21" s="1"/>
  <c r="BR112" i="21"/>
  <c r="BB112" i="21"/>
  <c r="BS112" i="21" s="1"/>
  <c r="BC128" i="21"/>
  <c r="BT128" i="21" s="1"/>
  <c r="BR128" i="21"/>
  <c r="BB58" i="21"/>
  <c r="BR58" i="21"/>
  <c r="BJ80" i="21"/>
  <c r="BB82" i="21"/>
  <c r="BS82" i="21" s="1"/>
  <c r="AR95" i="21"/>
  <c r="BG95" i="21" s="1"/>
  <c r="BB129" i="21"/>
  <c r="BB68" i="21"/>
  <c r="BC108" i="21"/>
  <c r="BT108" i="21" s="1"/>
  <c r="AX49" i="21"/>
  <c r="BN49" i="21" s="1"/>
  <c r="BP49" i="21" s="1"/>
  <c r="BC62" i="21"/>
  <c r="BT62" i="21" s="1"/>
  <c r="AX73" i="21"/>
  <c r="BN73" i="21" s="1"/>
  <c r="BC107" i="21" l="1"/>
  <c r="BT107" i="21" s="1"/>
  <c r="BV107" i="21" s="1"/>
  <c r="BC51" i="21"/>
  <c r="BT51" i="21" s="1"/>
  <c r="BV51" i="21" s="1"/>
  <c r="AS134" i="21"/>
  <c r="BH134" i="21" s="1"/>
  <c r="BJ134" i="21" s="1"/>
  <c r="BM53" i="21"/>
  <c r="BP53" i="21" s="1"/>
  <c r="AS106" i="21"/>
  <c r="BH106" i="21" s="1"/>
  <c r="BJ106" i="21" s="1"/>
  <c r="AS126" i="21"/>
  <c r="BH126" i="21" s="1"/>
  <c r="BJ126" i="21" s="1"/>
  <c r="BC132" i="21"/>
  <c r="BT132" i="21" s="1"/>
  <c r="BV132" i="21" s="1"/>
  <c r="AX119" i="21"/>
  <c r="BN119" i="21" s="1"/>
  <c r="BP119" i="21" s="1"/>
  <c r="BV49" i="21"/>
  <c r="AS90" i="21"/>
  <c r="BH90" i="21" s="1"/>
  <c r="BJ90" i="21" s="1"/>
  <c r="AX65" i="21"/>
  <c r="BN65" i="21" s="1"/>
  <c r="BP65" i="21" s="1"/>
  <c r="AS99" i="21"/>
  <c r="BH99" i="21" s="1"/>
  <c r="BJ99" i="21" s="1"/>
  <c r="BC116" i="21"/>
  <c r="BT116" i="21" s="1"/>
  <c r="BV116" i="21" s="1"/>
  <c r="AX111" i="21"/>
  <c r="BN111" i="21" s="1"/>
  <c r="BP111" i="21" s="1"/>
  <c r="AS98" i="21"/>
  <c r="BH98" i="21" s="1"/>
  <c r="BJ98" i="21" s="1"/>
  <c r="BM108" i="21"/>
  <c r="BP108" i="21" s="1"/>
  <c r="BC95" i="21"/>
  <c r="BT95" i="21" s="1"/>
  <c r="BV95" i="21" s="1"/>
  <c r="AX110" i="21"/>
  <c r="BN110" i="21" s="1"/>
  <c r="BP110" i="21" s="1"/>
  <c r="AX81" i="21"/>
  <c r="BN81" i="21" s="1"/>
  <c r="BP81" i="21" s="1"/>
  <c r="AS89" i="21"/>
  <c r="BH89" i="21" s="1"/>
  <c r="BJ89" i="21" s="1"/>
  <c r="AS109" i="21"/>
  <c r="BH109" i="21" s="1"/>
  <c r="BJ109" i="21" s="1"/>
  <c r="AX57" i="21"/>
  <c r="BN57" i="21" s="1"/>
  <c r="BP57" i="21" s="1"/>
  <c r="BC53" i="21"/>
  <c r="BT53" i="21" s="1"/>
  <c r="BV53" i="21" s="1"/>
  <c r="BP73" i="21"/>
  <c r="BC70" i="21"/>
  <c r="BT70" i="21" s="1"/>
  <c r="BV70" i="21" s="1"/>
  <c r="AS101" i="21"/>
  <c r="BH101" i="21" s="1"/>
  <c r="BG101" i="21"/>
  <c r="BH107" i="21"/>
  <c r="BJ107" i="21" s="1"/>
  <c r="AS97" i="21"/>
  <c r="BH97" i="21" s="1"/>
  <c r="BG97" i="21"/>
  <c r="AS111" i="21"/>
  <c r="BH111" i="21" s="1"/>
  <c r="BG111" i="21"/>
  <c r="AS119" i="21"/>
  <c r="BH119" i="21" s="1"/>
  <c r="BG119" i="21"/>
  <c r="AX101" i="21"/>
  <c r="BN101" i="21" s="1"/>
  <c r="BP101" i="21" s="1"/>
  <c r="BS42" i="21"/>
  <c r="BV42" i="21" s="1"/>
  <c r="AX41" i="21"/>
  <c r="BN41" i="21" s="1"/>
  <c r="BP41" i="21" s="1"/>
  <c r="BM118" i="21"/>
  <c r="BP118" i="21" s="1"/>
  <c r="BJ76" i="21"/>
  <c r="BJ50" i="21"/>
  <c r="AX105" i="21"/>
  <c r="BN105" i="21" s="1"/>
  <c r="BP105" i="21" s="1"/>
  <c r="AS124" i="21"/>
  <c r="AX47" i="21"/>
  <c r="BN47" i="21" s="1"/>
  <c r="BP47" i="21" s="1"/>
  <c r="BV54" i="21"/>
  <c r="BV52" i="21"/>
  <c r="AX54" i="21"/>
  <c r="BN54" i="21" s="1"/>
  <c r="BP54" i="21" s="1"/>
  <c r="BC72" i="21"/>
  <c r="BT72" i="21" s="1"/>
  <c r="BV72" i="21" s="1"/>
  <c r="BP107" i="21"/>
  <c r="BP61" i="21"/>
  <c r="BS79" i="21"/>
  <c r="BV79" i="21" s="1"/>
  <c r="AX58" i="21"/>
  <c r="BN58" i="21" s="1"/>
  <c r="BP58" i="21" s="1"/>
  <c r="AS114" i="21"/>
  <c r="AX67" i="21"/>
  <c r="BN67" i="21" s="1"/>
  <c r="BP67" i="21" s="1"/>
  <c r="BC48" i="21"/>
  <c r="BT48" i="21" s="1"/>
  <c r="BV48" i="21" s="1"/>
  <c r="M57" i="11"/>
  <c r="O57" i="11" s="1"/>
  <c r="BC69" i="21"/>
  <c r="BT69" i="21" s="1"/>
  <c r="BV69" i="21" s="1"/>
  <c r="BJ49" i="21"/>
  <c r="BS47" i="21"/>
  <c r="BC47" i="21"/>
  <c r="BT47" i="21" s="1"/>
  <c r="BJ69" i="21"/>
  <c r="BJ61" i="21"/>
  <c r="AX62" i="21"/>
  <c r="BN62" i="21" s="1"/>
  <c r="BP62" i="21" s="1"/>
  <c r="BC50" i="21"/>
  <c r="BT50" i="21" s="1"/>
  <c r="BV50" i="21" s="1"/>
  <c r="BC123" i="21"/>
  <c r="BT123" i="21" s="1"/>
  <c r="BV123" i="21" s="1"/>
  <c r="BS121" i="21"/>
  <c r="BV121" i="21" s="1"/>
  <c r="BJ52" i="21"/>
  <c r="BJ78" i="21"/>
  <c r="AX83" i="21"/>
  <c r="BN83" i="21" s="1"/>
  <c r="BP83" i="21" s="1"/>
  <c r="BJ48" i="21"/>
  <c r="BJ60" i="21"/>
  <c r="BJ84" i="21"/>
  <c r="BP135" i="21"/>
  <c r="BM132" i="21"/>
  <c r="BP132" i="21" s="1"/>
  <c r="AX126" i="21"/>
  <c r="BN126" i="21" s="1"/>
  <c r="BP126" i="21" s="1"/>
  <c r="BC55" i="21"/>
  <c r="BT55" i="21" s="1"/>
  <c r="BV55" i="21" s="1"/>
  <c r="BP123" i="21"/>
  <c r="BC100" i="21"/>
  <c r="BT100" i="21" s="1"/>
  <c r="BV100" i="21" s="1"/>
  <c r="BC46" i="21"/>
  <c r="BT46" i="21" s="1"/>
  <c r="BV46" i="21" s="1"/>
  <c r="BJ44" i="21"/>
  <c r="BM82" i="21"/>
  <c r="BP82" i="21" s="1"/>
  <c r="AX75" i="21"/>
  <c r="BN75" i="21" s="1"/>
  <c r="BP75" i="21" s="1"/>
  <c r="BM106" i="21"/>
  <c r="AX106" i="21"/>
  <c r="BN106" i="21" s="1"/>
  <c r="BC106" i="21"/>
  <c r="BT106" i="21" s="1"/>
  <c r="BV106" i="21" s="1"/>
  <c r="BJ74" i="21"/>
  <c r="AX63" i="21"/>
  <c r="BN63" i="21" s="1"/>
  <c r="BP63" i="21" s="1"/>
  <c r="BM51" i="21"/>
  <c r="BP51" i="21" s="1"/>
  <c r="BJ51" i="21"/>
  <c r="BV96" i="21"/>
  <c r="BS113" i="21"/>
  <c r="BV113" i="21" s="1"/>
  <c r="AX133" i="21"/>
  <c r="BN133" i="21" s="1"/>
  <c r="BP133" i="21" s="1"/>
  <c r="BM48" i="21"/>
  <c r="BP48" i="21" s="1"/>
  <c r="BV108" i="21"/>
  <c r="AS112" i="21"/>
  <c r="BJ55" i="21"/>
  <c r="BC64" i="21"/>
  <c r="BT64" i="21" s="1"/>
  <c r="BV64" i="21" s="1"/>
  <c r="BJ40" i="21"/>
  <c r="BV136" i="21"/>
  <c r="AX129" i="21"/>
  <c r="BN129" i="21" s="1"/>
  <c r="BP129" i="21" s="1"/>
  <c r="BC124" i="21"/>
  <c r="BT124" i="21" s="1"/>
  <c r="BV124" i="21" s="1"/>
  <c r="BS105" i="21"/>
  <c r="BV105" i="21" s="1"/>
  <c r="BC76" i="21"/>
  <c r="BT76" i="21" s="1"/>
  <c r="BV76" i="21" s="1"/>
  <c r="BJ73" i="21"/>
  <c r="BP127" i="21"/>
  <c r="AX95" i="21"/>
  <c r="BN95" i="21" s="1"/>
  <c r="BP95" i="21" s="1"/>
  <c r="BC83" i="21"/>
  <c r="BT83" i="21" s="1"/>
  <c r="BV83" i="21" s="1"/>
  <c r="AX91" i="21"/>
  <c r="BN91" i="21" s="1"/>
  <c r="BP91" i="21" s="1"/>
  <c r="BM99" i="21"/>
  <c r="BP99" i="21" s="1"/>
  <c r="BC130" i="21"/>
  <c r="BT130" i="21" s="1"/>
  <c r="BV130" i="21" s="1"/>
  <c r="AX114" i="21"/>
  <c r="BN114" i="21" s="1"/>
  <c r="BP114" i="21" s="1"/>
  <c r="AS108" i="21"/>
  <c r="BC122" i="21"/>
  <c r="BT122" i="21" s="1"/>
  <c r="BV122" i="21" s="1"/>
  <c r="AX134" i="21"/>
  <c r="BN134" i="21" s="1"/>
  <c r="BP134" i="21" s="1"/>
  <c r="AX122" i="21"/>
  <c r="BN122" i="21" s="1"/>
  <c r="BP122" i="21" s="1"/>
  <c r="BS71" i="21"/>
  <c r="BV71" i="21" s="1"/>
  <c r="AS128" i="21"/>
  <c r="AX109" i="21"/>
  <c r="BN109" i="21" s="1"/>
  <c r="BP109" i="21" s="1"/>
  <c r="BV62" i="21"/>
  <c r="AS136" i="21"/>
  <c r="AS135" i="21"/>
  <c r="BJ56" i="21"/>
  <c r="BC84" i="21"/>
  <c r="BT84" i="21" s="1"/>
  <c r="BV84" i="21" s="1"/>
  <c r="AS120" i="21"/>
  <c r="AX72" i="21"/>
  <c r="BN72" i="21" s="1"/>
  <c r="BP72" i="21" s="1"/>
  <c r="BC111" i="21"/>
  <c r="BT111" i="21" s="1"/>
  <c r="BV111" i="21" s="1"/>
  <c r="BC118" i="21"/>
  <c r="BT118" i="21" s="1"/>
  <c r="BV118" i="21" s="1"/>
  <c r="BS39" i="21"/>
  <c r="BC39" i="21"/>
  <c r="BT39" i="21" s="1"/>
  <c r="BJ70" i="21"/>
  <c r="BC61" i="21"/>
  <c r="BT61" i="21" s="1"/>
  <c r="BV61" i="21" s="1"/>
  <c r="AX117" i="21"/>
  <c r="BN117" i="21" s="1"/>
  <c r="BP117" i="21" s="1"/>
  <c r="BM124" i="21"/>
  <c r="BP124" i="21" s="1"/>
  <c r="AX113" i="21"/>
  <c r="BN113" i="21" s="1"/>
  <c r="BP113" i="21" s="1"/>
  <c r="BC40" i="21"/>
  <c r="BT40" i="21" s="1"/>
  <c r="BV40" i="21" s="1"/>
  <c r="BC137" i="21"/>
  <c r="BT137" i="21" s="1"/>
  <c r="BV137" i="21" s="1"/>
  <c r="BV78" i="21"/>
  <c r="BJ54" i="21"/>
  <c r="BC80" i="21"/>
  <c r="BT80" i="21" s="1"/>
  <c r="BV80" i="21" s="1"/>
  <c r="BC44" i="21"/>
  <c r="BT44" i="21" s="1"/>
  <c r="BV44" i="21" s="1"/>
  <c r="BP55" i="21"/>
  <c r="BC98" i="21"/>
  <c r="BT98" i="21" s="1"/>
  <c r="BV98" i="21" s="1"/>
  <c r="AS129" i="21"/>
  <c r="BH129" i="21" s="1"/>
  <c r="BJ129" i="21" s="1"/>
  <c r="AS122" i="21"/>
  <c r="BH122" i="21" s="1"/>
  <c r="BJ122" i="21" s="1"/>
  <c r="BJ46" i="21"/>
  <c r="AX60" i="21"/>
  <c r="BN60" i="21" s="1"/>
  <c r="BP60" i="21" s="1"/>
  <c r="AX84" i="21"/>
  <c r="BN84" i="21" s="1"/>
  <c r="BP84" i="21" s="1"/>
  <c r="BM45" i="21"/>
  <c r="AX45" i="21"/>
  <c r="BN45" i="21" s="1"/>
  <c r="AS91" i="21"/>
  <c r="AS130" i="21"/>
  <c r="BV128" i="21"/>
  <c r="BC112" i="21"/>
  <c r="BT112" i="21" s="1"/>
  <c r="BV112" i="21" s="1"/>
  <c r="BV57" i="21"/>
  <c r="BC43" i="21"/>
  <c r="BT43" i="21" s="1"/>
  <c r="BV43" i="21" s="1"/>
  <c r="BJ66" i="21"/>
  <c r="AX43" i="21"/>
  <c r="BN43" i="21" s="1"/>
  <c r="BP43" i="21" s="1"/>
  <c r="AX92" i="21"/>
  <c r="BN92" i="21" s="1"/>
  <c r="BP92" i="21" s="1"/>
  <c r="BS73" i="21"/>
  <c r="BV73" i="21" s="1"/>
  <c r="AS113" i="21"/>
  <c r="BH113" i="21" s="1"/>
  <c r="BJ113" i="21" s="1"/>
  <c r="BV86" i="21"/>
  <c r="AX90" i="21"/>
  <c r="BN90" i="21" s="1"/>
  <c r="BP90" i="21" s="1"/>
  <c r="AX56" i="21"/>
  <c r="BN56" i="21" s="1"/>
  <c r="BP56" i="21" s="1"/>
  <c r="BC114" i="21"/>
  <c r="BT114" i="21" s="1"/>
  <c r="BV114" i="21" s="1"/>
  <c r="BP50" i="21"/>
  <c r="AS115" i="21"/>
  <c r="BJ58" i="21"/>
  <c r="BC127" i="21"/>
  <c r="BT127" i="21" s="1"/>
  <c r="BV127" i="21" s="1"/>
  <c r="BP77" i="21"/>
  <c r="AX96" i="21"/>
  <c r="BN96" i="21" s="1"/>
  <c r="BP96" i="21" s="1"/>
  <c r="BM131" i="21"/>
  <c r="AX131" i="21"/>
  <c r="BN131" i="21" s="1"/>
  <c r="BV74" i="21"/>
  <c r="AS96" i="21"/>
  <c r="BH96" i="21" s="1"/>
  <c r="BJ96" i="21" s="1"/>
  <c r="AS132" i="21"/>
  <c r="BH132" i="21" s="1"/>
  <c r="BJ132" i="21" s="1"/>
  <c r="AS123" i="21"/>
  <c r="BH123" i="21" s="1"/>
  <c r="BJ123" i="21" s="1"/>
  <c r="BC101" i="21"/>
  <c r="BT101" i="21" s="1"/>
  <c r="BS101" i="21"/>
  <c r="AX40" i="21"/>
  <c r="BN40" i="21" s="1"/>
  <c r="BM40" i="21"/>
  <c r="BS68" i="21"/>
  <c r="BC68" i="21"/>
  <c r="BT68" i="21" s="1"/>
  <c r="BC41" i="21"/>
  <c r="BT41" i="21" s="1"/>
  <c r="BS41" i="21"/>
  <c r="AX70" i="21"/>
  <c r="BN70" i="21" s="1"/>
  <c r="BM70" i="21"/>
  <c r="BM39" i="21"/>
  <c r="AX39" i="21"/>
  <c r="BN39" i="21" s="1"/>
  <c r="BJ71" i="21"/>
  <c r="BS126" i="21"/>
  <c r="BC126" i="21"/>
  <c r="BT126" i="21" s="1"/>
  <c r="BC120" i="21"/>
  <c r="BT120" i="21" s="1"/>
  <c r="BS120" i="21"/>
  <c r="AS121" i="21"/>
  <c r="AS127" i="21"/>
  <c r="BH127" i="21" s="1"/>
  <c r="BJ127" i="21" s="1"/>
  <c r="BS85" i="21"/>
  <c r="BC85" i="21"/>
  <c r="BT85" i="21" s="1"/>
  <c r="BJ62" i="21"/>
  <c r="AX69" i="21"/>
  <c r="BN69" i="21" s="1"/>
  <c r="BP69" i="21" s="1"/>
  <c r="AS137" i="21"/>
  <c r="BH137" i="21" s="1"/>
  <c r="BJ137" i="21" s="1"/>
  <c r="BC65" i="21"/>
  <c r="BT65" i="21" s="1"/>
  <c r="BS65" i="21"/>
  <c r="BC66" i="21"/>
  <c r="BT66" i="21" s="1"/>
  <c r="BV66" i="21" s="1"/>
  <c r="AX120" i="21"/>
  <c r="BN120" i="21" s="1"/>
  <c r="BM120" i="21"/>
  <c r="BP52" i="21"/>
  <c r="BS135" i="21"/>
  <c r="BC135" i="21"/>
  <c r="BT135" i="21" s="1"/>
  <c r="BC109" i="21"/>
  <c r="BT109" i="21" s="1"/>
  <c r="BS109" i="21"/>
  <c r="BS110" i="21"/>
  <c r="BC110" i="21"/>
  <c r="BT110" i="21" s="1"/>
  <c r="AX112" i="21"/>
  <c r="BN112" i="21" s="1"/>
  <c r="BM112" i="21"/>
  <c r="BC92" i="21"/>
  <c r="BT92" i="21" s="1"/>
  <c r="BS92" i="21"/>
  <c r="AX100" i="21"/>
  <c r="BN100" i="21" s="1"/>
  <c r="BM100" i="21"/>
  <c r="BC129" i="21"/>
  <c r="BT129" i="21" s="1"/>
  <c r="BS129" i="21"/>
  <c r="AX68" i="21"/>
  <c r="BN68" i="21" s="1"/>
  <c r="BM68" i="21"/>
  <c r="BJ81" i="21"/>
  <c r="AX59" i="21"/>
  <c r="BN59" i="21" s="1"/>
  <c r="BP59" i="21" s="1"/>
  <c r="AS117" i="21"/>
  <c r="AS133" i="21"/>
  <c r="BH133" i="21" s="1"/>
  <c r="BJ133" i="21" s="1"/>
  <c r="AS125" i="21"/>
  <c r="BH125" i="21" s="1"/>
  <c r="BJ125" i="21" s="1"/>
  <c r="BJ63" i="21"/>
  <c r="BC82" i="21"/>
  <c r="BT82" i="21" s="1"/>
  <c r="BV82" i="21" s="1"/>
  <c r="BC59" i="21"/>
  <c r="BT59" i="21" s="1"/>
  <c r="BV59" i="21" s="1"/>
  <c r="BM121" i="21"/>
  <c r="AX121" i="21"/>
  <c r="BN121" i="21" s="1"/>
  <c r="AX128" i="21"/>
  <c r="BN128" i="21" s="1"/>
  <c r="BM128" i="21"/>
  <c r="BC117" i="21"/>
  <c r="BT117" i="21" s="1"/>
  <c r="BS117" i="21"/>
  <c r="BC56" i="21"/>
  <c r="BT56" i="21" s="1"/>
  <c r="BV56" i="21" s="1"/>
  <c r="AX44" i="21"/>
  <c r="BN44" i="21" s="1"/>
  <c r="BM44" i="21"/>
  <c r="AX137" i="21"/>
  <c r="BN137" i="21" s="1"/>
  <c r="BP137" i="21" s="1"/>
  <c r="BJ85" i="21"/>
  <c r="BC81" i="21"/>
  <c r="BT81" i="21" s="1"/>
  <c r="BV81" i="21" s="1"/>
  <c r="AX64" i="21"/>
  <c r="BN64" i="21" s="1"/>
  <c r="BM64" i="21"/>
  <c r="BC89" i="21"/>
  <c r="BT89" i="21" s="1"/>
  <c r="BV89" i="21" s="1"/>
  <c r="BC115" i="21"/>
  <c r="BT115" i="21" s="1"/>
  <c r="BV115" i="21" s="1"/>
  <c r="AX86" i="21"/>
  <c r="BN86" i="21" s="1"/>
  <c r="BP86" i="21" s="1"/>
  <c r="BC63" i="21"/>
  <c r="BT63" i="21" s="1"/>
  <c r="BS63" i="21"/>
  <c r="AX115" i="21"/>
  <c r="BN115" i="21" s="1"/>
  <c r="BP115" i="21" s="1"/>
  <c r="AX42" i="21"/>
  <c r="BN42" i="21" s="1"/>
  <c r="BP42" i="21" s="1"/>
  <c r="BM71" i="21"/>
  <c r="AX71" i="21"/>
  <c r="BN71" i="21" s="1"/>
  <c r="BC75" i="21"/>
  <c r="BT75" i="21" s="1"/>
  <c r="BS75" i="21"/>
  <c r="BC131" i="21"/>
  <c r="BT131" i="21" s="1"/>
  <c r="BV131" i="21" s="1"/>
  <c r="BC133" i="21"/>
  <c r="BT133" i="21" s="1"/>
  <c r="BS133" i="21"/>
  <c r="BC67" i="21"/>
  <c r="BT67" i="21" s="1"/>
  <c r="BS67" i="21"/>
  <c r="BM130" i="21"/>
  <c r="AX130" i="21"/>
  <c r="BN130" i="21" s="1"/>
  <c r="AX66" i="21"/>
  <c r="BN66" i="21" s="1"/>
  <c r="BM66" i="21"/>
  <c r="BS58" i="21"/>
  <c r="BC58" i="21"/>
  <c r="BT58" i="21" s="1"/>
  <c r="AS100" i="21"/>
  <c r="AX80" i="21"/>
  <c r="BN80" i="21" s="1"/>
  <c r="BM80" i="21"/>
  <c r="BM79" i="21"/>
  <c r="AX79" i="21"/>
  <c r="BN79" i="21" s="1"/>
  <c r="BS119" i="21"/>
  <c r="BC119" i="21"/>
  <c r="BT119" i="21" s="1"/>
  <c r="AX76" i="21"/>
  <c r="BN76" i="21" s="1"/>
  <c r="BM76" i="21"/>
  <c r="AX125" i="21"/>
  <c r="BN125" i="21" s="1"/>
  <c r="BP125" i="21" s="1"/>
  <c r="AX74" i="21"/>
  <c r="BN74" i="21" s="1"/>
  <c r="BM74" i="21"/>
  <c r="BJ67" i="21"/>
  <c r="AX78" i="21"/>
  <c r="BN78" i="21" s="1"/>
  <c r="BM78" i="21"/>
  <c r="BC45" i="21"/>
  <c r="BT45" i="21" s="1"/>
  <c r="BS45" i="21"/>
  <c r="AX136" i="21"/>
  <c r="BN136" i="21" s="1"/>
  <c r="BP136" i="21" s="1"/>
  <c r="BC125" i="21"/>
  <c r="BT125" i="21" s="1"/>
  <c r="BV125" i="21" s="1"/>
  <c r="AS92" i="21"/>
  <c r="BH92" i="21" s="1"/>
  <c r="BJ92" i="21" s="1"/>
  <c r="AX116" i="21"/>
  <c r="BN116" i="21" s="1"/>
  <c r="BM116" i="21"/>
  <c r="BS134" i="21"/>
  <c r="BC134" i="21"/>
  <c r="BT134" i="21" s="1"/>
  <c r="AS116" i="21"/>
  <c r="BH116" i="21" s="1"/>
  <c r="BJ116" i="21" s="1"/>
  <c r="BJ45" i="21"/>
  <c r="AS110" i="21"/>
  <c r="BH110" i="21" s="1"/>
  <c r="BJ110" i="21" s="1"/>
  <c r="AX89" i="21"/>
  <c r="BN89" i="21" s="1"/>
  <c r="BM89" i="21"/>
  <c r="AX98" i="21"/>
  <c r="BN98" i="21" s="1"/>
  <c r="BM98" i="21"/>
  <c r="BC60" i="21"/>
  <c r="BT60" i="21" s="1"/>
  <c r="BV60" i="21" s="1"/>
  <c r="AX97" i="21"/>
  <c r="BN97" i="21" s="1"/>
  <c r="BP97" i="21" s="1"/>
  <c r="BC91" i="21"/>
  <c r="BT91" i="21" s="1"/>
  <c r="BS91" i="21"/>
  <c r="AS95" i="21"/>
  <c r="AX85" i="21"/>
  <c r="BN85" i="21" s="1"/>
  <c r="BP85" i="21" s="1"/>
  <c r="AS118" i="21"/>
  <c r="BC97" i="21"/>
  <c r="BT97" i="21" s="1"/>
  <c r="BV97" i="21" s="1"/>
  <c r="BC77" i="21"/>
  <c r="BT77" i="21" s="1"/>
  <c r="BS77" i="21"/>
  <c r="AS131" i="21"/>
  <c r="BH131" i="21" s="1"/>
  <c r="BJ131" i="21" s="1"/>
  <c r="BC90" i="21"/>
  <c r="BT90" i="21" s="1"/>
  <c r="BS90" i="21"/>
  <c r="BJ57" i="21"/>
  <c r="BJ119" i="21" l="1"/>
  <c r="BJ97" i="21"/>
  <c r="BJ111" i="21"/>
  <c r="BJ101" i="21"/>
  <c r="BY97" i="21"/>
  <c r="BY92" i="21"/>
  <c r="I126" i="11" s="1"/>
  <c r="BY90" i="21"/>
  <c r="I125" i="11" s="1"/>
  <c r="BY89" i="21"/>
  <c r="I121" i="11" s="1"/>
  <c r="BH100" i="21"/>
  <c r="BJ100" i="21" s="1"/>
  <c r="BH117" i="21"/>
  <c r="BJ117" i="21" s="1"/>
  <c r="BH120" i="21"/>
  <c r="BJ120" i="21" s="1"/>
  <c r="BH136" i="21"/>
  <c r="BJ136" i="21" s="1"/>
  <c r="BH108" i="21"/>
  <c r="BJ108" i="21" s="1"/>
  <c r="BH112" i="21"/>
  <c r="BJ112" i="21" s="1"/>
  <c r="BH118" i="21"/>
  <c r="BJ118" i="21" s="1"/>
  <c r="BH95" i="21"/>
  <c r="BJ95" i="21" s="1"/>
  <c r="BH121" i="21"/>
  <c r="BJ121" i="21" s="1"/>
  <c r="BH115" i="21"/>
  <c r="BJ115" i="21" s="1"/>
  <c r="BH124" i="21"/>
  <c r="BJ124" i="21" s="1"/>
  <c r="BH130" i="21"/>
  <c r="BJ130" i="21" s="1"/>
  <c r="BH135" i="21"/>
  <c r="BJ135" i="21" s="1"/>
  <c r="BH128" i="21"/>
  <c r="BJ128" i="21" s="1"/>
  <c r="BH114" i="21"/>
  <c r="BJ114" i="21" s="1"/>
  <c r="BH91" i="21"/>
  <c r="BJ91" i="21" s="1"/>
  <c r="BJ82" i="21"/>
  <c r="BJ42" i="21"/>
  <c r="BJ75" i="21"/>
  <c r="BJ65" i="21"/>
  <c r="BJ59" i="21"/>
  <c r="BJ79" i="21"/>
  <c r="BJ41" i="21"/>
  <c r="BJ83" i="21"/>
  <c r="BJ43" i="21"/>
  <c r="BJ39" i="21"/>
  <c r="BJ77" i="21"/>
  <c r="BV47" i="21"/>
  <c r="BP106" i="21"/>
  <c r="BV120" i="21"/>
  <c r="BV41" i="21"/>
  <c r="BP40" i="21"/>
  <c r="BP64" i="21"/>
  <c r="BP44" i="21"/>
  <c r="BV39" i="21"/>
  <c r="BP78" i="21"/>
  <c r="BP80" i="21"/>
  <c r="BV109" i="21"/>
  <c r="BP120" i="21"/>
  <c r="BV45" i="21"/>
  <c r="BV68" i="21"/>
  <c r="BP45" i="21"/>
  <c r="BV77" i="21"/>
  <c r="BV91" i="21"/>
  <c r="BP98" i="21"/>
  <c r="BV134" i="21"/>
  <c r="BP74" i="21"/>
  <c r="BV58" i="21"/>
  <c r="BP130" i="21"/>
  <c r="BP68" i="21"/>
  <c r="BP100" i="21"/>
  <c r="BV65" i="21"/>
  <c r="BV85" i="21"/>
  <c r="BV126" i="21"/>
  <c r="BP39" i="21"/>
  <c r="BV101" i="21"/>
  <c r="BP89" i="21"/>
  <c r="BP76" i="21"/>
  <c r="BP79" i="21"/>
  <c r="BV75" i="21"/>
  <c r="BV63" i="21"/>
  <c r="BV129" i="21"/>
  <c r="BP131" i="21"/>
  <c r="BP116" i="21"/>
  <c r="BV119" i="21"/>
  <c r="BP66" i="21"/>
  <c r="BV67" i="21"/>
  <c r="BP71" i="21"/>
  <c r="BP128" i="21"/>
  <c r="BP121" i="21"/>
  <c r="BV92" i="21"/>
  <c r="BV90" i="21"/>
  <c r="BV133" i="21"/>
  <c r="BV117" i="21"/>
  <c r="BP112" i="21"/>
  <c r="BV110" i="21"/>
  <c r="BV135" i="21"/>
  <c r="BP70" i="21"/>
  <c r="I127" i="11" l="1"/>
  <c r="CB92" i="21"/>
  <c r="CB89" i="21"/>
  <c r="CB90" i="21"/>
  <c r="DL56" i="21"/>
  <c r="DL57" i="21"/>
  <c r="DL58" i="21"/>
  <c r="DL59" i="21"/>
  <c r="DL60" i="21"/>
  <c r="DJ56" i="21"/>
  <c r="DJ57" i="21"/>
  <c r="DJ58" i="21"/>
  <c r="DJ59" i="21"/>
  <c r="DJ60" i="21"/>
  <c r="DL46" i="21"/>
  <c r="DJ46" i="21"/>
  <c r="DD133" i="21"/>
  <c r="DD134" i="21"/>
  <c r="DD135" i="21"/>
  <c r="DD136" i="21"/>
  <c r="DD137" i="21"/>
  <c r="DD132" i="21"/>
  <c r="DD131" i="21"/>
  <c r="K8" i="21"/>
  <c r="K9" i="21"/>
  <c r="M11" i="21"/>
  <c r="K16" i="21"/>
  <c r="K17" i="21"/>
  <c r="K18" i="21"/>
  <c r="K19" i="21"/>
  <c r="K20" i="21"/>
  <c r="K21" i="21"/>
  <c r="K22" i="21"/>
  <c r="K25" i="21"/>
  <c r="K26" i="21"/>
  <c r="K27" i="21"/>
  <c r="K28" i="21"/>
  <c r="K29" i="21"/>
  <c r="K30" i="21"/>
  <c r="K31" i="21"/>
  <c r="K32" i="21"/>
  <c r="K33" i="21"/>
  <c r="K34" i="21"/>
  <c r="K35" i="21"/>
  <c r="K36" i="21"/>
  <c r="K151" i="21"/>
  <c r="L151" i="21"/>
  <c r="M151" i="21"/>
  <c r="N151" i="21"/>
  <c r="N11" i="21" l="1"/>
  <c r="O11" i="21" s="1"/>
  <c r="L9" i="21"/>
  <c r="M12" i="21"/>
  <c r="L8" i="21"/>
  <c r="H54" i="11" l="1"/>
  <c r="O12" i="21"/>
  <c r="H46" i="11" s="1"/>
  <c r="H37" i="11"/>
  <c r="M8" i="21"/>
  <c r="N8" i="21" s="1"/>
  <c r="M9" i="21"/>
  <c r="N9" i="21" s="1"/>
  <c r="H26" i="11"/>
  <c r="I26" i="11" l="1"/>
  <c r="I27" i="11" s="1"/>
  <c r="I37" i="11" l="1"/>
  <c r="I38" i="11" s="1"/>
  <c r="K14" i="21"/>
  <c r="L14" i="21" l="1"/>
  <c r="M14" i="21" s="1"/>
  <c r="N14" i="21" s="1"/>
  <c r="O14" i="21" s="1"/>
  <c r="H60" i="11" s="1"/>
  <c r="H61" i="11" s="1"/>
  <c r="H64" i="11" l="1"/>
  <c r="M63" i="11" s="1"/>
  <c r="O63" i="11" l="1"/>
  <c r="BQ12" i="21" l="1"/>
  <c r="AY12" i="21"/>
  <c r="BO12" i="21" s="1"/>
  <c r="AU12" i="21"/>
  <c r="BK12" i="21" s="1"/>
  <c r="AT12" i="21"/>
  <c r="BI12" i="21" s="1"/>
  <c r="AP12" i="21"/>
  <c r="BE12" i="21" s="1"/>
  <c r="AQ12" i="21" l="1"/>
  <c r="BF12" i="21" s="1"/>
  <c r="AV12" i="21"/>
  <c r="BL12" i="21" s="1"/>
  <c r="BR12" i="21"/>
  <c r="AR12" i="21" l="1"/>
  <c r="BG12" i="21" s="1"/>
  <c r="BS12" i="21"/>
  <c r="AW12" i="21"/>
  <c r="BM12" i="21" s="1"/>
  <c r="AS12" i="21" l="1"/>
  <c r="BH12" i="21" s="1"/>
  <c r="AX12" i="21"/>
  <c r="BN12" i="21" s="1"/>
  <c r="BP12" i="21" s="1"/>
  <c r="BT12" i="21"/>
  <c r="BV12" i="21" s="1"/>
  <c r="BJ12" i="21" l="1"/>
  <c r="H65" i="11" l="1"/>
  <c r="H59" i="11"/>
  <c r="H55" i="11" l="1"/>
  <c r="H38" i="11"/>
  <c r="H27" i="11"/>
  <c r="C108" i="11" l="1"/>
  <c r="C95" i="11"/>
  <c r="C67" i="11"/>
  <c r="C53" i="11"/>
  <c r="C49" i="11"/>
  <c r="C30" i="11"/>
  <c r="C19" i="11"/>
  <c r="C8" i="11"/>
  <c r="AE3" i="21" l="1"/>
  <c r="AJ3" i="21"/>
  <c r="AU3" i="21"/>
  <c r="BK3" i="21" s="1"/>
  <c r="AZ3" i="21"/>
  <c r="BQ3" i="21" s="1"/>
  <c r="AU7" i="21"/>
  <c r="AY7" i="21"/>
  <c r="BO7" i="21" s="1"/>
  <c r="BQ7" i="21"/>
  <c r="BU7" i="21"/>
  <c r="AP8" i="21"/>
  <c r="BE8" i="21" s="1"/>
  <c r="AT8" i="21"/>
  <c r="BI8" i="21" s="1"/>
  <c r="AU8" i="21"/>
  <c r="AY8" i="21"/>
  <c r="BO8" i="21" s="1"/>
  <c r="BQ8" i="21"/>
  <c r="BU8" i="21"/>
  <c r="AP9" i="21"/>
  <c r="BE9" i="21" s="1"/>
  <c r="AT9" i="21"/>
  <c r="BI9" i="21" s="1"/>
  <c r="AU9" i="21"/>
  <c r="AY9" i="21"/>
  <c r="BO9" i="21" s="1"/>
  <c r="BQ9" i="21"/>
  <c r="BU9" i="21"/>
  <c r="AQ15" i="21"/>
  <c r="AR15" i="21" s="1"/>
  <c r="AT15" i="21"/>
  <c r="AV15" i="21"/>
  <c r="AW15" i="21" s="1"/>
  <c r="AY15" i="21"/>
  <c r="BA15" i="21"/>
  <c r="BB15" i="21" s="1"/>
  <c r="BD15" i="21"/>
  <c r="AP16" i="21"/>
  <c r="BH16" i="21" s="1"/>
  <c r="AU16" i="21"/>
  <c r="BN16" i="21" s="1"/>
  <c r="AZ16" i="21"/>
  <c r="AP17" i="21"/>
  <c r="BG17" i="21" s="1"/>
  <c r="AU17" i="21"/>
  <c r="BN17" i="21" s="1"/>
  <c r="AZ17" i="21"/>
  <c r="BQ17" i="21" s="1"/>
  <c r="AP18" i="21"/>
  <c r="BH18" i="21" s="1"/>
  <c r="AU18" i="21"/>
  <c r="BN18" i="21" s="1"/>
  <c r="AZ18" i="21"/>
  <c r="AP19" i="21"/>
  <c r="AU19" i="21"/>
  <c r="BN19" i="21" s="1"/>
  <c r="AZ19" i="21"/>
  <c r="BQ19" i="21" s="1"/>
  <c r="AP20" i="21"/>
  <c r="BF20" i="21" s="1"/>
  <c r="AU20" i="21"/>
  <c r="BM20" i="21" s="1"/>
  <c r="AZ20" i="21"/>
  <c r="AP21" i="21"/>
  <c r="BE21" i="21" s="1"/>
  <c r="AU21" i="21"/>
  <c r="AZ21" i="21"/>
  <c r="BU21" i="21" s="1"/>
  <c r="AP22" i="21"/>
  <c r="BE22" i="21" s="1"/>
  <c r="AU22" i="21"/>
  <c r="BK22" i="21" s="1"/>
  <c r="AZ22" i="21"/>
  <c r="BQ22" i="21" s="1"/>
  <c r="AQ24" i="21"/>
  <c r="AT24" i="21"/>
  <c r="AV24" i="21"/>
  <c r="AY24" i="21"/>
  <c r="BA24" i="21"/>
  <c r="BD24" i="21"/>
  <c r="AP25" i="21"/>
  <c r="BF25" i="21" s="1"/>
  <c r="AU25" i="21"/>
  <c r="BN25" i="21" s="1"/>
  <c r="AZ25" i="21"/>
  <c r="BR25" i="21" s="1"/>
  <c r="AP26" i="21"/>
  <c r="BE26" i="21" s="1"/>
  <c r="AU26" i="21"/>
  <c r="AZ26" i="21"/>
  <c r="BT26" i="21" s="1"/>
  <c r="AP27" i="21"/>
  <c r="AU27" i="21"/>
  <c r="BN27" i="21" s="1"/>
  <c r="AZ27" i="21"/>
  <c r="BU27" i="21" s="1"/>
  <c r="AP28" i="21"/>
  <c r="BG28" i="21" s="1"/>
  <c r="AU28" i="21"/>
  <c r="BO28" i="21" s="1"/>
  <c r="AZ28" i="21"/>
  <c r="BU28" i="21" s="1"/>
  <c r="AP29" i="21"/>
  <c r="BF29" i="21" s="1"/>
  <c r="AU29" i="21"/>
  <c r="BN29" i="21" s="1"/>
  <c r="AZ29" i="21"/>
  <c r="BT29" i="21" s="1"/>
  <c r="AP30" i="21"/>
  <c r="AU30" i="21"/>
  <c r="BM30" i="21" s="1"/>
  <c r="AZ30" i="21"/>
  <c r="BQ30" i="21" s="1"/>
  <c r="AP31" i="21"/>
  <c r="BG31" i="21" s="1"/>
  <c r="AU31" i="21"/>
  <c r="BK31" i="21" s="1"/>
  <c r="AZ31" i="21"/>
  <c r="BS31" i="21" s="1"/>
  <c r="AP32" i="21"/>
  <c r="BG32" i="21" s="1"/>
  <c r="AU32" i="21"/>
  <c r="BO32" i="21" s="1"/>
  <c r="AZ32" i="21"/>
  <c r="BR32" i="21" s="1"/>
  <c r="AP33" i="21"/>
  <c r="BF33" i="21" s="1"/>
  <c r="AU33" i="21"/>
  <c r="BK33" i="21" s="1"/>
  <c r="AZ33" i="21"/>
  <c r="BR33" i="21" s="1"/>
  <c r="AP34" i="21"/>
  <c r="BI34" i="21" s="1"/>
  <c r="AU34" i="21"/>
  <c r="BM34" i="21" s="1"/>
  <c r="AZ34" i="21"/>
  <c r="BS34" i="21" s="1"/>
  <c r="AP35" i="21"/>
  <c r="BE35" i="21" s="1"/>
  <c r="AU35" i="21"/>
  <c r="BK35" i="21" s="1"/>
  <c r="AZ35" i="21"/>
  <c r="AP36" i="21"/>
  <c r="BI36" i="21" s="1"/>
  <c r="AU36" i="21"/>
  <c r="BL36" i="21" s="1"/>
  <c r="AZ36" i="21"/>
  <c r="BT36" i="21" s="1"/>
  <c r="AV37" i="21"/>
  <c r="AW37" i="21" s="1"/>
  <c r="AX37" i="21" s="1"/>
  <c r="AY37" i="21"/>
  <c r="AV38" i="21"/>
  <c r="AW38" i="21" s="1"/>
  <c r="AX38" i="21" s="1"/>
  <c r="AY38" i="21"/>
  <c r="AV87" i="21"/>
  <c r="AW87" i="21" s="1"/>
  <c r="AY87" i="21"/>
  <c r="AV88" i="21"/>
  <c r="AW88" i="21" s="1"/>
  <c r="AY88" i="21"/>
  <c r="AV93" i="21"/>
  <c r="AY93" i="21"/>
  <c r="AV94" i="21"/>
  <c r="AW94" i="21" s="1"/>
  <c r="AY94" i="21"/>
  <c r="AV102" i="21"/>
  <c r="AW102" i="21" s="1"/>
  <c r="AY102" i="21"/>
  <c r="AV103" i="21"/>
  <c r="AW103" i="21" s="1"/>
  <c r="AY103" i="21"/>
  <c r="AV104" i="21"/>
  <c r="AW104" i="21" s="1"/>
  <c r="AY104" i="21"/>
  <c r="AQ9" i="21" l="1"/>
  <c r="AV8" i="21"/>
  <c r="BL8" i="21" s="1"/>
  <c r="BK8" i="21"/>
  <c r="AV9" i="21"/>
  <c r="BL9" i="21" s="1"/>
  <c r="BK9" i="21"/>
  <c r="AQ8" i="21"/>
  <c r="AV7" i="21"/>
  <c r="BL7" i="21" s="1"/>
  <c r="BK7" i="21"/>
  <c r="BK27" i="21"/>
  <c r="BT30" i="21"/>
  <c r="BI21" i="21"/>
  <c r="BO27" i="21"/>
  <c r="BF16" i="21"/>
  <c r="BI29" i="21"/>
  <c r="BG21" i="21"/>
  <c r="BE28" i="21"/>
  <c r="BF17" i="21"/>
  <c r="BO30" i="21"/>
  <c r="BK17" i="21"/>
  <c r="BE16" i="21"/>
  <c r="BM33" i="21"/>
  <c r="BL20" i="21"/>
  <c r="BU34" i="21"/>
  <c r="BG20" i="21"/>
  <c r="BE36" i="21"/>
  <c r="BM27" i="21"/>
  <c r="BU36" i="21"/>
  <c r="BH21" i="21"/>
  <c r="BK18" i="21"/>
  <c r="BK29" i="21"/>
  <c r="BS25" i="21"/>
  <c r="BF21" i="21"/>
  <c r="BQ33" i="21"/>
  <c r="BT32" i="21"/>
  <c r="BQ25" i="21"/>
  <c r="BU22" i="21"/>
  <c r="BU33" i="21"/>
  <c r="BS32" i="21"/>
  <c r="BT22" i="21"/>
  <c r="BM17" i="21"/>
  <c r="BT33" i="21"/>
  <c r="BE29" i="21"/>
  <c r="BS22" i="21"/>
  <c r="BL17" i="21"/>
  <c r="BS30" i="21"/>
  <c r="BO18" i="21"/>
  <c r="BS36" i="21"/>
  <c r="BI35" i="21"/>
  <c r="BR30" i="21"/>
  <c r="BS26" i="21"/>
  <c r="BM19" i="21"/>
  <c r="BM18" i="21"/>
  <c r="BE31" i="21"/>
  <c r="BK28" i="21"/>
  <c r="BM25" i="21"/>
  <c r="BN34" i="21"/>
  <c r="BO33" i="21"/>
  <c r="BI31" i="21"/>
  <c r="BU30" i="21"/>
  <c r="BL18" i="21"/>
  <c r="BI16" i="21"/>
  <c r="BT31" i="21"/>
  <c r="BR22" i="21"/>
  <c r="BQ36" i="21"/>
  <c r="BS33" i="21"/>
  <c r="BR31" i="21"/>
  <c r="BQ26" i="21"/>
  <c r="BU25" i="21"/>
  <c r="BU31" i="21"/>
  <c r="BQ31" i="21"/>
  <c r="BT25" i="21"/>
  <c r="BM16" i="21"/>
  <c r="BL19" i="21"/>
  <c r="BL16" i="21"/>
  <c r="BM22" i="21"/>
  <c r="BO16" i="21"/>
  <c r="BK16" i="21"/>
  <c r="BL34" i="21"/>
  <c r="BK25" i="21"/>
  <c r="BO34" i="21"/>
  <c r="BM29" i="21"/>
  <c r="BO25" i="21"/>
  <c r="BH29" i="21"/>
  <c r="BI32" i="21"/>
  <c r="BG29" i="21"/>
  <c r="BI28" i="21"/>
  <c r="BE32" i="21"/>
  <c r="BF28" i="21"/>
  <c r="BH20" i="21"/>
  <c r="BF30" i="21"/>
  <c r="BE30" i="21"/>
  <c r="BG30" i="21"/>
  <c r="BI30" i="21"/>
  <c r="BF27" i="21"/>
  <c r="BH27" i="21"/>
  <c r="BN21" i="21"/>
  <c r="BO21" i="21"/>
  <c r="BL21" i="21"/>
  <c r="BG33" i="21"/>
  <c r="BH33" i="21"/>
  <c r="BM21" i="21"/>
  <c r="BR26" i="21"/>
  <c r="BE20" i="21"/>
  <c r="BH17" i="21"/>
  <c r="BK34" i="21"/>
  <c r="BI20" i="21"/>
  <c r="BU26" i="21"/>
  <c r="BT35" i="21"/>
  <c r="BS35" i="21"/>
  <c r="BQ35" i="21"/>
  <c r="BN26" i="21"/>
  <c r="BO26" i="21"/>
  <c r="BK26" i="21"/>
  <c r="BF19" i="21"/>
  <c r="BI19" i="21"/>
  <c r="BE19" i="21"/>
  <c r="BG19" i="21"/>
  <c r="BH19" i="21"/>
  <c r="AX87" i="21"/>
  <c r="BM36" i="21"/>
  <c r="BO36" i="21"/>
  <c r="BN36" i="21"/>
  <c r="BK36" i="21"/>
  <c r="BU35" i="21"/>
  <c r="BM31" i="21"/>
  <c r="BO31" i="21"/>
  <c r="BQ29" i="21"/>
  <c r="BU29" i="21"/>
  <c r="BR29" i="21"/>
  <c r="BS29" i="21"/>
  <c r="BS28" i="21"/>
  <c r="BQ28" i="21"/>
  <c r="BR28" i="21"/>
  <c r="BT28" i="21"/>
  <c r="BR27" i="21"/>
  <c r="BQ27" i="21"/>
  <c r="BS27" i="21"/>
  <c r="BT27" i="21"/>
  <c r="BM26" i="21"/>
  <c r="BG22" i="21"/>
  <c r="BH22" i="21"/>
  <c r="BF22" i="21"/>
  <c r="BI22" i="21"/>
  <c r="BE18" i="21"/>
  <c r="BI18" i="21"/>
  <c r="BF18" i="21"/>
  <c r="BG18" i="21"/>
  <c r="BN30" i="21"/>
  <c r="BK30" i="21"/>
  <c r="BN28" i="21"/>
  <c r="BM28" i="21"/>
  <c r="BG25" i="21"/>
  <c r="BE25" i="21"/>
  <c r="BM35" i="21"/>
  <c r="BL35" i="21"/>
  <c r="BG26" i="21"/>
  <c r="BH26" i="21"/>
  <c r="BO35" i="21"/>
  <c r="BE34" i="21"/>
  <c r="BH32" i="21"/>
  <c r="BH31" i="21"/>
  <c r="BG27" i="21"/>
  <c r="BE27" i="21"/>
  <c r="BI26" i="21"/>
  <c r="BI25" i="21"/>
  <c r="BK20" i="21"/>
  <c r="BO20" i="21"/>
  <c r="AX102" i="21"/>
  <c r="BN35" i="21"/>
  <c r="BT34" i="21"/>
  <c r="BQ34" i="21"/>
  <c r="BE33" i="21"/>
  <c r="BI33" i="21"/>
  <c r="BF32" i="21"/>
  <c r="BQ32" i="21"/>
  <c r="BU32" i="21"/>
  <c r="BF31" i="21"/>
  <c r="BH30" i="21"/>
  <c r="BO29" i="21"/>
  <c r="BH28" i="21"/>
  <c r="BI27" i="21"/>
  <c r="BF26" i="21"/>
  <c r="BH25" i="21"/>
  <c r="BN22" i="21"/>
  <c r="BO22" i="21"/>
  <c r="BQ21" i="21"/>
  <c r="BK21" i="21"/>
  <c r="BN20" i="21"/>
  <c r="BK19" i="21"/>
  <c r="BO19" i="21"/>
  <c r="BO17" i="21"/>
  <c r="BE17" i="21"/>
  <c r="BI17" i="21"/>
  <c r="BG16" i="21"/>
  <c r="AX103" i="21"/>
  <c r="BN103" i="21" s="1"/>
  <c r="BT103" i="21"/>
  <c r="AX94" i="21"/>
  <c r="AW93" i="21"/>
  <c r="AX88" i="21"/>
  <c r="AX104" i="21"/>
  <c r="BT93" i="21"/>
  <c r="BT88" i="21"/>
  <c r="BF35" i="21"/>
  <c r="BG35" i="21"/>
  <c r="BH35" i="21"/>
  <c r="BR16" i="21"/>
  <c r="BS16" i="21"/>
  <c r="BT16" i="21"/>
  <c r="BQ16" i="21"/>
  <c r="BU16" i="21"/>
  <c r="BN32" i="21"/>
  <c r="BL32" i="21"/>
  <c r="BK32" i="21"/>
  <c r="BM32" i="21"/>
  <c r="BR18" i="21"/>
  <c r="BS18" i="21"/>
  <c r="BT18" i="21"/>
  <c r="BQ18" i="21"/>
  <c r="BU18" i="21"/>
  <c r="BF36" i="21"/>
  <c r="BG36" i="21"/>
  <c r="BH36" i="21"/>
  <c r="BF34" i="21"/>
  <c r="BG34" i="21"/>
  <c r="BH34" i="21"/>
  <c r="AW24" i="21"/>
  <c r="AX24" i="21" s="1"/>
  <c r="BN24" i="21" s="1"/>
  <c r="BR20" i="21"/>
  <c r="BS20" i="21"/>
  <c r="BT20" i="21"/>
  <c r="BQ20" i="21"/>
  <c r="BU20" i="21"/>
  <c r="BR36" i="21"/>
  <c r="BR35" i="21"/>
  <c r="BR34" i="21"/>
  <c r="BN31" i="21"/>
  <c r="BL31" i="21"/>
  <c r="BB24" i="21"/>
  <c r="BC24" i="21" s="1"/>
  <c r="AR24" i="21"/>
  <c r="BR9" i="21"/>
  <c r="BR7" i="21"/>
  <c r="BN33" i="21"/>
  <c r="BL33" i="21"/>
  <c r="BL30" i="21"/>
  <c r="BL29" i="21"/>
  <c r="BL28" i="21"/>
  <c r="BL27" i="21"/>
  <c r="BL26" i="21"/>
  <c r="BL25" i="21"/>
  <c r="BL22" i="21"/>
  <c r="BR21" i="21"/>
  <c r="BS21" i="21"/>
  <c r="BT21" i="21"/>
  <c r="BR19" i="21"/>
  <c r="BS19" i="21"/>
  <c r="BT19" i="21"/>
  <c r="BR17" i="21"/>
  <c r="BS17" i="21"/>
  <c r="BT17" i="21"/>
  <c r="BU19" i="21"/>
  <c r="BU17" i="21"/>
  <c r="BC15" i="21"/>
  <c r="AX15" i="21"/>
  <c r="AS15" i="21"/>
  <c r="CX40" i="21"/>
  <c r="DD40" i="21"/>
  <c r="DJ40" i="21"/>
  <c r="DD89" i="21"/>
  <c r="DJ89" i="21"/>
  <c r="DD90" i="21"/>
  <c r="DJ90" i="21"/>
  <c r="DD91" i="21"/>
  <c r="DJ91" i="21"/>
  <c r="DD92" i="21"/>
  <c r="DJ92" i="21"/>
  <c r="CX95" i="21"/>
  <c r="DJ95" i="21"/>
  <c r="CX96" i="21"/>
  <c r="DJ96" i="21"/>
  <c r="CX97" i="21"/>
  <c r="DJ97" i="21"/>
  <c r="CX98" i="21"/>
  <c r="DJ98" i="21"/>
  <c r="CX99" i="21"/>
  <c r="DJ99" i="21"/>
  <c r="CX100" i="21"/>
  <c r="DJ100" i="21"/>
  <c r="CX101" i="21"/>
  <c r="DJ101" i="21"/>
  <c r="CX105" i="21"/>
  <c r="DD105" i="21"/>
  <c r="CX106" i="21"/>
  <c r="DD106" i="21"/>
  <c r="CX107" i="21"/>
  <c r="DD107" i="21"/>
  <c r="CX108" i="21"/>
  <c r="DD108" i="21"/>
  <c r="CX109" i="21"/>
  <c r="DD109" i="21"/>
  <c r="CX110" i="21"/>
  <c r="DD110" i="21"/>
  <c r="CX111" i="21"/>
  <c r="DD111" i="21"/>
  <c r="CX112" i="21"/>
  <c r="DD112" i="21"/>
  <c r="CX113" i="21"/>
  <c r="DD113" i="21"/>
  <c r="CX114" i="21"/>
  <c r="DD114" i="21"/>
  <c r="CX115" i="21"/>
  <c r="DD115" i="21"/>
  <c r="CX116" i="21"/>
  <c r="DD116" i="21"/>
  <c r="CX117" i="21"/>
  <c r="DD117" i="21"/>
  <c r="CX118" i="21"/>
  <c r="DD118" i="21"/>
  <c r="CX119" i="21"/>
  <c r="DD119" i="21"/>
  <c r="CX120" i="21"/>
  <c r="DD120" i="21"/>
  <c r="CX121" i="21"/>
  <c r="DD121" i="21"/>
  <c r="CX122" i="21"/>
  <c r="DD122" i="21"/>
  <c r="CX123" i="21"/>
  <c r="DD123" i="21"/>
  <c r="CX124" i="21"/>
  <c r="DD124" i="21"/>
  <c r="CX125" i="21"/>
  <c r="DD125" i="21"/>
  <c r="CX126" i="21"/>
  <c r="DD126" i="21"/>
  <c r="CX127" i="21"/>
  <c r="DD127" i="21"/>
  <c r="CX128" i="21"/>
  <c r="DD128" i="21"/>
  <c r="CX129" i="21"/>
  <c r="DD129" i="21"/>
  <c r="CX130" i="21"/>
  <c r="DD130" i="21"/>
  <c r="CX131" i="21"/>
  <c r="CX132" i="21"/>
  <c r="CX133" i="21"/>
  <c r="CX134" i="21"/>
  <c r="CX135" i="21"/>
  <c r="CX136" i="21"/>
  <c r="CX137" i="21"/>
  <c r="CR137" i="21"/>
  <c r="CR136" i="21"/>
  <c r="CR135" i="21"/>
  <c r="CR134" i="21"/>
  <c r="CR133" i="21"/>
  <c r="CR132" i="21"/>
  <c r="CR131" i="21"/>
  <c r="CR130" i="21"/>
  <c r="CR129" i="21"/>
  <c r="CR128" i="21"/>
  <c r="CR127" i="21"/>
  <c r="CR126" i="21"/>
  <c r="CR125" i="21"/>
  <c r="CR124" i="21"/>
  <c r="CR123" i="21"/>
  <c r="CR122" i="21"/>
  <c r="CR121" i="21"/>
  <c r="CR120" i="21"/>
  <c r="CR119" i="21"/>
  <c r="CR118" i="21"/>
  <c r="CR117" i="21"/>
  <c r="CR116" i="21"/>
  <c r="CR115" i="21"/>
  <c r="CR114" i="21"/>
  <c r="CR113" i="21"/>
  <c r="CR112" i="21"/>
  <c r="CR111" i="21"/>
  <c r="CR110" i="21"/>
  <c r="CR109" i="21"/>
  <c r="CR108" i="21"/>
  <c r="CR107" i="21"/>
  <c r="CR106" i="21"/>
  <c r="CR105" i="21"/>
  <c r="CR101" i="21"/>
  <c r="CR100" i="21"/>
  <c r="CR99" i="21"/>
  <c r="CR98" i="21"/>
  <c r="CR97" i="21"/>
  <c r="CR96" i="21"/>
  <c r="CR95" i="21"/>
  <c r="CR92" i="21"/>
  <c r="CR91" i="21"/>
  <c r="CR90" i="21"/>
  <c r="CR89" i="21"/>
  <c r="CZ136" i="21"/>
  <c r="CZ128" i="21"/>
  <c r="DJ1" i="21"/>
  <c r="DD1" i="21"/>
  <c r="CX1" i="21"/>
  <c r="CR1" i="21"/>
  <c r="AW9" i="21" l="1"/>
  <c r="BM9" i="21" s="1"/>
  <c r="BF8" i="21"/>
  <c r="BF9" i="21"/>
  <c r="AW7" i="21"/>
  <c r="AX7" i="21" s="1"/>
  <c r="BN7" i="21" s="1"/>
  <c r="AX9" i="21"/>
  <c r="BN9" i="21" s="1"/>
  <c r="BS8" i="21"/>
  <c r="BR8" i="21"/>
  <c r="AR7" i="21"/>
  <c r="AR9" i="21"/>
  <c r="AR8" i="21"/>
  <c r="BG8" i="21" s="1"/>
  <c r="AW8" i="21"/>
  <c r="BM8" i="21" s="1"/>
  <c r="BX26" i="21"/>
  <c r="BX35" i="21"/>
  <c r="BX27" i="21"/>
  <c r="BX16" i="21"/>
  <c r="BX34" i="21"/>
  <c r="BX30" i="21"/>
  <c r="BX21" i="21"/>
  <c r="BX20" i="21"/>
  <c r="BX25" i="21"/>
  <c r="BX36" i="21"/>
  <c r="BX29" i="21"/>
  <c r="BX28" i="21"/>
  <c r="BX33" i="21"/>
  <c r="BX32" i="21"/>
  <c r="BX31" i="21"/>
  <c r="BX18" i="21"/>
  <c r="BX22" i="21"/>
  <c r="BX17" i="21"/>
  <c r="BX19" i="21"/>
  <c r="BL24" i="21"/>
  <c r="BM103" i="21"/>
  <c r="BU103" i="21"/>
  <c r="BL103" i="21"/>
  <c r="BO103" i="21"/>
  <c r="BN15" i="21"/>
  <c r="BO15" i="21"/>
  <c r="BM15" i="21"/>
  <c r="BS7" i="21"/>
  <c r="AX93" i="21"/>
  <c r="BH15" i="21"/>
  <c r="BI15" i="21"/>
  <c r="BF15" i="21"/>
  <c r="AS24" i="21"/>
  <c r="BI24" i="21" s="1"/>
  <c r="BG15" i="21"/>
  <c r="BL15" i="21"/>
  <c r="BS9" i="21"/>
  <c r="BM24" i="21"/>
  <c r="BM104" i="21"/>
  <c r="BN104" i="21"/>
  <c r="BS93" i="21"/>
  <c r="BS88" i="21"/>
  <c r="BR88" i="21"/>
  <c r="BL104" i="21"/>
  <c r="BO24" i="21"/>
  <c r="BR93" i="21"/>
  <c r="BU93" i="21"/>
  <c r="BO104" i="21"/>
  <c r="BU88" i="21"/>
  <c r="BS103" i="21"/>
  <c r="BR103" i="21"/>
  <c r="CZ95" i="21"/>
  <c r="DF95" i="21"/>
  <c r="DL95" i="21"/>
  <c r="CT96" i="21"/>
  <c r="CZ96" i="21"/>
  <c r="DF96" i="21"/>
  <c r="DL96" i="21"/>
  <c r="CT95" i="21"/>
  <c r="CZ89" i="21"/>
  <c r="DF89" i="21"/>
  <c r="DL89" i="21"/>
  <c r="CZ90" i="21"/>
  <c r="DF90" i="21"/>
  <c r="DL90" i="21"/>
  <c r="CT91" i="21"/>
  <c r="CZ91" i="21"/>
  <c r="DF91" i="21"/>
  <c r="DL91" i="21"/>
  <c r="CZ92" i="21"/>
  <c r="DF92" i="21"/>
  <c r="DL92" i="21"/>
  <c r="CZ97" i="21"/>
  <c r="DF97" i="21"/>
  <c r="DL97" i="21"/>
  <c r="CT98" i="21"/>
  <c r="CZ98" i="21"/>
  <c r="DF98" i="21"/>
  <c r="DL98" i="21"/>
  <c r="CZ108" i="21"/>
  <c r="DF108" i="21"/>
  <c r="DL108" i="21"/>
  <c r="CT89" i="21"/>
  <c r="DL136" i="21"/>
  <c r="DL128" i="21"/>
  <c r="DF128" i="21"/>
  <c r="CZ68" i="21"/>
  <c r="DF68" i="21"/>
  <c r="DL68" i="21"/>
  <c r="CZ85" i="21"/>
  <c r="DF85" i="21"/>
  <c r="DL85" i="21"/>
  <c r="CZ99" i="21"/>
  <c r="DF99" i="21"/>
  <c r="DL99" i="21"/>
  <c r="CT47" i="21"/>
  <c r="CT56" i="21"/>
  <c r="CT52" i="21"/>
  <c r="CT111" i="21"/>
  <c r="CT44" i="21"/>
  <c r="CT68" i="21"/>
  <c r="CT108" i="21"/>
  <c r="CT80" i="21"/>
  <c r="CT40" i="21"/>
  <c r="CT48" i="21"/>
  <c r="CT92" i="21"/>
  <c r="CT132" i="21"/>
  <c r="CT97" i="21"/>
  <c r="CT85" i="21"/>
  <c r="CT45" i="21"/>
  <c r="CT100" i="21"/>
  <c r="CT120" i="21"/>
  <c r="CT130" i="21"/>
  <c r="CT136" i="21"/>
  <c r="CT107" i="21"/>
  <c r="CT99" i="21"/>
  <c r="CT63" i="21"/>
  <c r="CT54" i="21"/>
  <c r="CT84" i="21"/>
  <c r="CT90" i="21"/>
  <c r="CT112" i="21"/>
  <c r="CT128" i="21"/>
  <c r="CT134" i="21"/>
  <c r="BG9" i="21" l="1"/>
  <c r="BG7" i="21"/>
  <c r="BM7" i="21"/>
  <c r="BP7" i="21" s="1"/>
  <c r="AX8" i="21"/>
  <c r="BN8" i="21" s="1"/>
  <c r="BP8" i="21" s="1"/>
  <c r="BP9" i="21"/>
  <c r="BH7" i="21"/>
  <c r="AS8" i="21"/>
  <c r="BH8" i="21" s="1"/>
  <c r="BJ8" i="21" s="1"/>
  <c r="AS9" i="21"/>
  <c r="BT8" i="21"/>
  <c r="BV8" i="21" s="1"/>
  <c r="CS6" i="21"/>
  <c r="CB33" i="21"/>
  <c r="CB25" i="21"/>
  <c r="CB27" i="21"/>
  <c r="CB34" i="21"/>
  <c r="CB30" i="21"/>
  <c r="CB32" i="21"/>
  <c r="CB26" i="21"/>
  <c r="CB29" i="21"/>
  <c r="CB31" i="21"/>
  <c r="CB28" i="21"/>
  <c r="CB36" i="21"/>
  <c r="CB35" i="21"/>
  <c r="BT102" i="21"/>
  <c r="BR102" i="21"/>
  <c r="BS102" i="21"/>
  <c r="BU102" i="21"/>
  <c r="BT94" i="21"/>
  <c r="BU94" i="21"/>
  <c r="BT87" i="21"/>
  <c r="BR87" i="21"/>
  <c r="BU87" i="21"/>
  <c r="BS87" i="21"/>
  <c r="BT9" i="21"/>
  <c r="BV9" i="21" s="1"/>
  <c r="BH24" i="21"/>
  <c r="BF24" i="21"/>
  <c r="BT7" i="21"/>
  <c r="BV7" i="21" s="1"/>
  <c r="BG24" i="21"/>
  <c r="DE6" i="21"/>
  <c r="DK6" i="21"/>
  <c r="BS104" i="21"/>
  <c r="BT104" i="21"/>
  <c r="BR104" i="21"/>
  <c r="BR94" i="21"/>
  <c r="BS94" i="21"/>
  <c r="CZ133" i="21"/>
  <c r="DL133" i="21"/>
  <c r="CZ116" i="21"/>
  <c r="DF116" i="21"/>
  <c r="DL116" i="21"/>
  <c r="DF77" i="21"/>
  <c r="CZ77" i="21"/>
  <c r="DL77" i="21"/>
  <c r="CZ122" i="21"/>
  <c r="DF122" i="21"/>
  <c r="DL122" i="21"/>
  <c r="CZ125" i="21"/>
  <c r="DF125" i="21"/>
  <c r="DL125" i="21"/>
  <c r="CZ117" i="21"/>
  <c r="DF117" i="21"/>
  <c r="DL117" i="21"/>
  <c r="CZ82" i="21"/>
  <c r="DF82" i="21"/>
  <c r="DL82" i="21"/>
  <c r="CZ65" i="21"/>
  <c r="DF65" i="21"/>
  <c r="DL65" i="21"/>
  <c r="CZ50" i="21"/>
  <c r="DF50" i="21"/>
  <c r="DL50" i="21"/>
  <c r="CZ41" i="21"/>
  <c r="DF41" i="21"/>
  <c r="DL41" i="21"/>
  <c r="CZ118" i="21"/>
  <c r="DF118" i="21"/>
  <c r="DL118" i="21"/>
  <c r="DF81" i="21"/>
  <c r="DL81" i="21"/>
  <c r="CZ81" i="21"/>
  <c r="CZ70" i="21"/>
  <c r="DF70" i="21"/>
  <c r="DL70" i="21"/>
  <c r="CZ130" i="21"/>
  <c r="DF130" i="21"/>
  <c r="DL130" i="21"/>
  <c r="CZ44" i="21"/>
  <c r="DF44" i="21"/>
  <c r="DL44" i="21"/>
  <c r="CZ123" i="21"/>
  <c r="DF123" i="21"/>
  <c r="DL123" i="21"/>
  <c r="CT123" i="21"/>
  <c r="CZ72" i="21"/>
  <c r="DF72" i="21"/>
  <c r="DL72" i="21"/>
  <c r="CZ55" i="21"/>
  <c r="DF55" i="21"/>
  <c r="DL55" i="21"/>
  <c r="CT55" i="21"/>
  <c r="CZ64" i="21"/>
  <c r="DF64" i="21"/>
  <c r="DL64" i="21"/>
  <c r="CZ115" i="21"/>
  <c r="DF115" i="21"/>
  <c r="DL115" i="21"/>
  <c r="CT115" i="21"/>
  <c r="CZ109" i="21"/>
  <c r="DF109" i="21"/>
  <c r="DL109" i="21"/>
  <c r="CZ53" i="21"/>
  <c r="DF53" i="21"/>
  <c r="DL53" i="21"/>
  <c r="CZ121" i="21"/>
  <c r="DF121" i="21"/>
  <c r="DL121" i="21"/>
  <c r="CZ76" i="21"/>
  <c r="DF76" i="21"/>
  <c r="DL76" i="21"/>
  <c r="CZ58" i="21"/>
  <c r="DF58" i="21"/>
  <c r="CZ49" i="21"/>
  <c r="DF49" i="21"/>
  <c r="DL49" i="21"/>
  <c r="CZ110" i="21"/>
  <c r="DF110" i="21"/>
  <c r="DL110" i="21"/>
  <c r="CZ61" i="21"/>
  <c r="DF61" i="21"/>
  <c r="DL61" i="21"/>
  <c r="CZ135" i="21"/>
  <c r="CT135" i="21"/>
  <c r="DL135" i="21"/>
  <c r="CZ59" i="21"/>
  <c r="DF59" i="21"/>
  <c r="CT59" i="21"/>
  <c r="CY6" i="21"/>
  <c r="CZ51" i="21"/>
  <c r="DF51" i="21"/>
  <c r="DL51" i="21"/>
  <c r="CT51" i="21"/>
  <c r="CZ127" i="21"/>
  <c r="DF127" i="21"/>
  <c r="DL127" i="21"/>
  <c r="CZ120" i="21"/>
  <c r="DF120" i="21"/>
  <c r="DL120" i="21"/>
  <c r="DF80" i="21"/>
  <c r="CZ80" i="21"/>
  <c r="DL80" i="21"/>
  <c r="CZ71" i="21"/>
  <c r="DF71" i="21"/>
  <c r="DL71" i="21"/>
  <c r="CT71" i="21"/>
  <c r="CZ39" i="21"/>
  <c r="DF39" i="21"/>
  <c r="DL39" i="21"/>
  <c r="CZ112" i="21"/>
  <c r="DF112" i="21"/>
  <c r="DL112" i="21"/>
  <c r="CZ126" i="21"/>
  <c r="DF126" i="21"/>
  <c r="DL126" i="21"/>
  <c r="CZ101" i="21"/>
  <c r="DF101" i="21"/>
  <c r="DL101" i="21"/>
  <c r="CZ73" i="21"/>
  <c r="DF73" i="21"/>
  <c r="DL73" i="21"/>
  <c r="CZ46" i="21"/>
  <c r="DF46" i="21"/>
  <c r="CZ86" i="21"/>
  <c r="DF86" i="21"/>
  <c r="DL86" i="21"/>
  <c r="CZ66" i="21"/>
  <c r="DF66" i="21"/>
  <c r="DL66" i="21"/>
  <c r="CZ114" i="21"/>
  <c r="DF114" i="21"/>
  <c r="DL114" i="21"/>
  <c r="CZ69" i="21"/>
  <c r="DF69" i="21"/>
  <c r="DL69" i="21"/>
  <c r="CZ60" i="21"/>
  <c r="DF60" i="21"/>
  <c r="CZ129" i="21"/>
  <c r="DF129" i="21"/>
  <c r="DL129" i="21"/>
  <c r="CZ105" i="21"/>
  <c r="DF105" i="21"/>
  <c r="DL105" i="21"/>
  <c r="CZ134" i="21"/>
  <c r="DL134" i="21"/>
  <c r="CZ54" i="21"/>
  <c r="DF54" i="21"/>
  <c r="DL54" i="21"/>
  <c r="DF79" i="21"/>
  <c r="CZ79" i="21"/>
  <c r="DL79" i="21"/>
  <c r="CT79" i="21"/>
  <c r="CZ52" i="21"/>
  <c r="DF52" i="21"/>
  <c r="DL52" i="21"/>
  <c r="CZ63" i="21"/>
  <c r="DF63" i="21"/>
  <c r="DL63" i="21"/>
  <c r="CZ84" i="21"/>
  <c r="DF84" i="21"/>
  <c r="DL84" i="21"/>
  <c r="CZ56" i="21"/>
  <c r="DF56" i="21"/>
  <c r="CZ137" i="21"/>
  <c r="DL137" i="21"/>
  <c r="CZ124" i="21"/>
  <c r="DF124" i="21"/>
  <c r="DL124" i="21"/>
  <c r="CZ106" i="21"/>
  <c r="DF106" i="21"/>
  <c r="DL106" i="21"/>
  <c r="CZ74" i="21"/>
  <c r="DF74" i="21"/>
  <c r="DL74" i="21"/>
  <c r="CZ42" i="21"/>
  <c r="DF42" i="21"/>
  <c r="DL42" i="21"/>
  <c r="CZ57" i="21"/>
  <c r="DF57" i="21"/>
  <c r="CZ113" i="21"/>
  <c r="DF113" i="21"/>
  <c r="DL113" i="21"/>
  <c r="DF78" i="21"/>
  <c r="CZ78" i="21"/>
  <c r="DL78" i="21"/>
  <c r="CZ62" i="21"/>
  <c r="DF62" i="21"/>
  <c r="DL62" i="21"/>
  <c r="CZ43" i="21"/>
  <c r="DF43" i="21"/>
  <c r="DL43" i="21"/>
  <c r="CT127" i="21"/>
  <c r="CT72" i="21"/>
  <c r="CT64" i="21"/>
  <c r="CZ132" i="21"/>
  <c r="DL132" i="21"/>
  <c r="CZ107" i="21"/>
  <c r="DF107" i="21"/>
  <c r="DL107" i="21"/>
  <c r="CZ47" i="21"/>
  <c r="DF47" i="21"/>
  <c r="DL47" i="21"/>
  <c r="CZ45" i="21"/>
  <c r="DF45" i="21"/>
  <c r="DL45" i="21"/>
  <c r="CZ111" i="21"/>
  <c r="DF111" i="21"/>
  <c r="DL111" i="21"/>
  <c r="CZ48" i="21"/>
  <c r="DF48" i="21"/>
  <c r="DL48" i="21"/>
  <c r="CZ40" i="21"/>
  <c r="DF40" i="21"/>
  <c r="DL40" i="21"/>
  <c r="CZ119" i="21"/>
  <c r="DF119" i="21"/>
  <c r="DL119" i="21"/>
  <c r="CT119" i="21"/>
  <c r="CZ100" i="21"/>
  <c r="DF100" i="21"/>
  <c r="DL100" i="21"/>
  <c r="CZ83" i="21"/>
  <c r="DF83" i="21"/>
  <c r="DL83" i="21"/>
  <c r="CT83" i="21"/>
  <c r="CZ67" i="21"/>
  <c r="DF67" i="21"/>
  <c r="DL67" i="21"/>
  <c r="CT67" i="21"/>
  <c r="CZ131" i="21"/>
  <c r="DL131" i="21"/>
  <c r="CT131" i="21"/>
  <c r="CZ75" i="21"/>
  <c r="DF75" i="21"/>
  <c r="DL75" i="21"/>
  <c r="CT75" i="21"/>
  <c r="CT124" i="21"/>
  <c r="CT106" i="21"/>
  <c r="CT74" i="21"/>
  <c r="CT42" i="21"/>
  <c r="CT66" i="21"/>
  <c r="CT114" i="21"/>
  <c r="CT69" i="21"/>
  <c r="CT60" i="21"/>
  <c r="CT129" i="21"/>
  <c r="CT105" i="21"/>
  <c r="CT101" i="21"/>
  <c r="CT73" i="21"/>
  <c r="CT86" i="21"/>
  <c r="CT121" i="21"/>
  <c r="CT58" i="21"/>
  <c r="CT61" i="21"/>
  <c r="CT137" i="21"/>
  <c r="CT116" i="21"/>
  <c r="CT77" i="21"/>
  <c r="CT122" i="21"/>
  <c r="CT125" i="21"/>
  <c r="CT117" i="21"/>
  <c r="CT57" i="21"/>
  <c r="CT113" i="21"/>
  <c r="CT78" i="21"/>
  <c r="CT62" i="21"/>
  <c r="CT43" i="21"/>
  <c r="CT126" i="21"/>
  <c r="CT46" i="21"/>
  <c r="CT76" i="21"/>
  <c r="CT49" i="21"/>
  <c r="CT110" i="21"/>
  <c r="CT133" i="21"/>
  <c r="CT109" i="21"/>
  <c r="CT53" i="21"/>
  <c r="CT82" i="21"/>
  <c r="CT65" i="21"/>
  <c r="CT50" i="21"/>
  <c r="CT41" i="21"/>
  <c r="CT118" i="21"/>
  <c r="CT81" i="21"/>
  <c r="CT70" i="21"/>
  <c r="BH9" i="21" l="1"/>
  <c r="BJ9" i="21" s="1"/>
  <c r="I15" i="11"/>
  <c r="I16" i="11" s="1"/>
  <c r="BJ7" i="21"/>
  <c r="CT6" i="21"/>
  <c r="BU104" i="21"/>
  <c r="DL6" i="21"/>
  <c r="DF6" i="21"/>
  <c r="CZ6" i="21"/>
  <c r="I97" i="11" l="1"/>
  <c r="I110" i="11"/>
  <c r="I69" i="11"/>
  <c r="I98" i="11" l="1"/>
  <c r="H47" i="11"/>
  <c r="I111" i="11"/>
  <c r="I70" i="11"/>
  <c r="CE92" i="21" l="1"/>
  <c r="I77" i="11"/>
  <c r="CE39" i="21" s="1"/>
  <c r="CE108" i="21"/>
  <c r="CE95" i="21"/>
  <c r="CE90" i="21"/>
  <c r="CE91" i="21"/>
  <c r="CE89" i="21"/>
  <c r="CB55" i="21" l="1"/>
  <c r="CB49" i="21"/>
  <c r="CB51" i="21"/>
  <c r="CB47" i="21"/>
  <c r="CB53" i="21"/>
  <c r="CE98" i="21"/>
  <c r="CE85" i="21"/>
  <c r="CE50" i="21"/>
  <c r="CE66" i="21"/>
  <c r="CE69" i="21"/>
  <c r="CE75" i="21"/>
  <c r="CE80" i="21"/>
  <c r="CE53" i="21"/>
  <c r="CE59" i="21"/>
  <c r="CE64" i="21"/>
  <c r="CE82" i="21"/>
  <c r="CE43" i="21"/>
  <c r="CE48" i="21"/>
  <c r="CE81" i="21"/>
  <c r="CE65" i="21"/>
  <c r="CE49" i="21"/>
  <c r="CE70" i="21"/>
  <c r="CE46" i="21"/>
  <c r="CE71" i="21"/>
  <c r="CE55" i="21"/>
  <c r="CE86" i="21"/>
  <c r="CE58" i="21"/>
  <c r="CE76" i="21"/>
  <c r="CE60" i="21"/>
  <c r="CE44" i="21"/>
  <c r="CE61" i="21"/>
  <c r="CE62" i="21"/>
  <c r="CE67" i="21"/>
  <c r="CE51" i="21"/>
  <c r="CE78" i="21"/>
  <c r="CE42" i="21"/>
  <c r="CE72" i="21"/>
  <c r="CE56" i="21"/>
  <c r="CE40" i="21"/>
  <c r="CE77" i="21"/>
  <c r="CE45" i="21"/>
  <c r="CE83" i="21"/>
  <c r="CE73" i="21"/>
  <c r="CE57" i="21"/>
  <c r="CE41" i="21"/>
  <c r="CE54" i="21"/>
  <c r="CE79" i="21"/>
  <c r="CE63" i="21"/>
  <c r="CE47" i="21"/>
  <c r="CE74" i="21"/>
  <c r="CE84" i="21"/>
  <c r="CE68" i="21"/>
  <c r="CE52" i="21"/>
  <c r="CE129" i="21"/>
  <c r="CE111" i="21"/>
  <c r="CE113" i="21"/>
  <c r="CE122" i="21"/>
  <c r="CE114" i="21"/>
  <c r="CE136" i="21"/>
  <c r="CE127" i="21"/>
  <c r="CE120" i="21"/>
  <c r="CE125" i="21"/>
  <c r="CE109" i="21"/>
  <c r="CE106" i="21"/>
  <c r="CE123" i="21"/>
  <c r="CE107" i="21"/>
  <c r="CE118" i="21"/>
  <c r="CE132" i="21"/>
  <c r="CE116" i="21"/>
  <c r="CE121" i="21"/>
  <c r="CE130" i="21"/>
  <c r="CE135" i="21"/>
  <c r="CE119" i="21"/>
  <c r="CE137" i="21"/>
  <c r="CE110" i="21"/>
  <c r="CE128" i="21"/>
  <c r="CE112" i="21"/>
  <c r="CE133" i="21"/>
  <c r="CE117" i="21"/>
  <c r="CE126" i="21"/>
  <c r="CE131" i="21"/>
  <c r="CE115" i="21"/>
  <c r="CE134" i="21"/>
  <c r="CE105" i="21"/>
  <c r="CE124" i="21"/>
  <c r="CE96" i="21"/>
  <c r="CE99" i="21"/>
  <c r="CE97" i="21"/>
  <c r="CE100" i="21"/>
  <c r="CE101" i="21"/>
  <c r="CB76" i="21" l="1"/>
  <c r="CB77" i="21"/>
  <c r="CB52" i="21"/>
  <c r="CH52" i="21" s="1"/>
  <c r="CK52" i="21" s="1"/>
  <c r="CB74" i="21"/>
  <c r="CH74" i="21" s="1"/>
  <c r="CK74" i="21" s="1"/>
  <c r="CB50" i="21"/>
  <c r="CH50" i="21" s="1"/>
  <c r="CK50" i="21" s="1"/>
  <c r="CB71" i="21"/>
  <c r="CB79" i="21"/>
  <c r="CH79" i="21" s="1"/>
  <c r="CK79" i="21" s="1"/>
  <c r="CB48" i="21"/>
  <c r="CB40" i="21"/>
  <c r="CB85" i="21"/>
  <c r="CH85" i="21" s="1"/>
  <c r="CK85" i="21" s="1"/>
  <c r="CB45" i="21"/>
  <c r="CH45" i="21" s="1"/>
  <c r="CK45" i="21" s="1"/>
  <c r="CB75" i="21"/>
  <c r="CH75" i="21" s="1"/>
  <c r="CK75" i="21" s="1"/>
  <c r="CB86" i="21"/>
  <c r="CH86" i="21" s="1"/>
  <c r="CK86" i="21" s="1"/>
  <c r="CB67" i="21"/>
  <c r="CH67" i="21" s="1"/>
  <c r="CK67" i="21" s="1"/>
  <c r="CB78" i="21"/>
  <c r="CH78" i="21" s="1"/>
  <c r="CK78" i="21" s="1"/>
  <c r="CH41" i="21"/>
  <c r="CK41" i="21" s="1"/>
  <c r="CB43" i="21"/>
  <c r="CH43" i="21" s="1"/>
  <c r="CK43" i="21" s="1"/>
  <c r="CB44" i="21"/>
  <c r="CH44" i="21" s="1"/>
  <c r="CK44" i="21" s="1"/>
  <c r="CB81" i="21"/>
  <c r="CB57" i="21"/>
  <c r="CH57" i="21" s="1"/>
  <c r="CK57" i="21" s="1"/>
  <c r="CB73" i="21"/>
  <c r="CH73" i="21" s="1"/>
  <c r="CK73" i="21" s="1"/>
  <c r="CB80" i="21"/>
  <c r="CH80" i="21" s="1"/>
  <c r="CK80" i="21" s="1"/>
  <c r="CB54" i="21"/>
  <c r="CH54" i="21" s="1"/>
  <c r="CK54" i="21" s="1"/>
  <c r="CB83" i="21"/>
  <c r="CH83" i="21" s="1"/>
  <c r="CK83" i="21" s="1"/>
  <c r="CB84" i="21"/>
  <c r="CH84" i="21" s="1"/>
  <c r="CK84" i="21" s="1"/>
  <c r="CB68" i="21"/>
  <c r="CH68" i="21" s="1"/>
  <c r="CK68" i="21" s="1"/>
  <c r="BY131" i="21"/>
  <c r="BY124" i="21"/>
  <c r="BY111" i="21"/>
  <c r="BY129" i="21"/>
  <c r="BY125" i="21"/>
  <c r="BY126" i="21"/>
  <c r="BY128" i="21"/>
  <c r="BY116" i="21"/>
  <c r="BY113" i="21"/>
  <c r="BY115" i="21"/>
  <c r="BY112" i="21"/>
  <c r="CH55" i="21"/>
  <c r="CK55" i="21" s="1"/>
  <c r="CH49" i="21"/>
  <c r="CK49" i="21" s="1"/>
  <c r="CH76" i="21"/>
  <c r="CK76" i="21" s="1"/>
  <c r="CH47" i="21"/>
  <c r="CK47" i="21" s="1"/>
  <c r="CH53" i="21"/>
  <c r="CK53" i="21" s="1"/>
  <c r="CH77" i="21"/>
  <c r="CK77" i="21" s="1"/>
  <c r="DM40" i="21" l="1"/>
  <c r="CH40" i="21"/>
  <c r="CK40" i="21" s="1"/>
  <c r="DG40" i="21"/>
  <c r="DA40" i="21"/>
  <c r="BY109" i="21"/>
  <c r="BY122" i="21"/>
  <c r="BY127" i="21"/>
  <c r="CB64" i="21"/>
  <c r="CH64" i="21" s="1"/>
  <c r="CK64" i="21" s="1"/>
  <c r="CB69" i="21"/>
  <c r="CH69" i="21" s="1"/>
  <c r="CK69" i="21" s="1"/>
  <c r="CB66" i="21"/>
  <c r="CH66" i="21" s="1"/>
  <c r="CK66" i="21" s="1"/>
  <c r="CB62" i="21"/>
  <c r="CH62" i="21" s="1"/>
  <c r="CK62" i="21" s="1"/>
  <c r="CB59" i="21"/>
  <c r="CH59" i="21" s="1"/>
  <c r="CK59" i="21" s="1"/>
  <c r="CB72" i="21"/>
  <c r="CH72" i="21" s="1"/>
  <c r="CK72" i="21" s="1"/>
  <c r="CB42" i="21"/>
  <c r="CH42" i="21" s="1"/>
  <c r="CK42" i="21" s="1"/>
  <c r="CB65" i="21"/>
  <c r="CH65" i="21" s="1"/>
  <c r="CK65" i="21" s="1"/>
  <c r="CB63" i="21"/>
  <c r="CH63" i="21" s="1"/>
  <c r="CK63" i="21" s="1"/>
  <c r="CB61" i="21"/>
  <c r="CH61" i="21" s="1"/>
  <c r="CK61" i="21" s="1"/>
  <c r="CB129" i="21"/>
  <c r="DG129" i="21" s="1"/>
  <c r="CB128" i="21"/>
  <c r="CB111" i="21"/>
  <c r="CB112" i="21"/>
  <c r="CB115" i="21"/>
  <c r="CU115" i="21" s="1"/>
  <c r="CB126" i="21"/>
  <c r="CU126" i="21" s="1"/>
  <c r="CB124" i="21"/>
  <c r="CU124" i="21" s="1"/>
  <c r="CB116" i="21"/>
  <c r="CB113" i="21"/>
  <c r="CB125" i="21"/>
  <c r="DA125" i="21" s="1"/>
  <c r="CB131" i="21"/>
  <c r="BY117" i="21"/>
  <c r="BY123" i="21"/>
  <c r="BY120" i="21"/>
  <c r="BY119" i="21"/>
  <c r="BY136" i="21"/>
  <c r="H122" i="11"/>
  <c r="H125" i="11"/>
  <c r="H126" i="11"/>
  <c r="CH71" i="21"/>
  <c r="CK71" i="21" s="1"/>
  <c r="CH48" i="21"/>
  <c r="CK48" i="21" s="1"/>
  <c r="CH51" i="21"/>
  <c r="CK51" i="21" s="1"/>
  <c r="CH81" i="21"/>
  <c r="CK81" i="21" s="1"/>
  <c r="CH92" i="21"/>
  <c r="CK92" i="21" s="1"/>
  <c r="CU92" i="21"/>
  <c r="DM92" i="21"/>
  <c r="DG92" i="21"/>
  <c r="CB109" i="21" l="1"/>
  <c r="CB122" i="21"/>
  <c r="CH122" i="21" s="1"/>
  <c r="CK122" i="21" s="1"/>
  <c r="DA129" i="21"/>
  <c r="CU129" i="21"/>
  <c r="DG124" i="21"/>
  <c r="CH115" i="21"/>
  <c r="CK115" i="21" s="1"/>
  <c r="CH129" i="21"/>
  <c r="CK129" i="21" s="1"/>
  <c r="CH124" i="21"/>
  <c r="CK124" i="21" s="1"/>
  <c r="DG115" i="21"/>
  <c r="DA124" i="21"/>
  <c r="DA115" i="21"/>
  <c r="CB127" i="21"/>
  <c r="DG127" i="21" s="1"/>
  <c r="CU122" i="21"/>
  <c r="CB70" i="21"/>
  <c r="CH70" i="21" s="1"/>
  <c r="CK70" i="21" s="1"/>
  <c r="CB56" i="21"/>
  <c r="CH56" i="21" s="1"/>
  <c r="CK56" i="21" s="1"/>
  <c r="BY101" i="21"/>
  <c r="CB60" i="21"/>
  <c r="CH60" i="21" s="1"/>
  <c r="CK60" i="21" s="1"/>
  <c r="BY107" i="21"/>
  <c r="CB136" i="21"/>
  <c r="CH136" i="21" s="1"/>
  <c r="CK136" i="21" s="1"/>
  <c r="CB120" i="21"/>
  <c r="BY135" i="21"/>
  <c r="BY110" i="21"/>
  <c r="BY108" i="21"/>
  <c r="CB117" i="21"/>
  <c r="DA117" i="21" s="1"/>
  <c r="BY130" i="21"/>
  <c r="BY118" i="21"/>
  <c r="BY114" i="21"/>
  <c r="CB123" i="21"/>
  <c r="CB119" i="21"/>
  <c r="CU111" i="21"/>
  <c r="DG126" i="21"/>
  <c r="CH111" i="21"/>
  <c r="CK111" i="21" s="1"/>
  <c r="DG111" i="21"/>
  <c r="DA111" i="21"/>
  <c r="CH128" i="21"/>
  <c r="CK128" i="21" s="1"/>
  <c r="DA112" i="21"/>
  <c r="DG125" i="21"/>
  <c r="DA128" i="21"/>
  <c r="CH126" i="21"/>
  <c r="CK126" i="21" s="1"/>
  <c r="DG128" i="21"/>
  <c r="DA126" i="21"/>
  <c r="CU128" i="21"/>
  <c r="CU125" i="21"/>
  <c r="CH125" i="21"/>
  <c r="CK125" i="21" s="1"/>
  <c r="CU131" i="21"/>
  <c r="DA131" i="21"/>
  <c r="CH131" i="21"/>
  <c r="CK131" i="21" s="1"/>
  <c r="DA116" i="21"/>
  <c r="CU116" i="21"/>
  <c r="DG116" i="21"/>
  <c r="CH116" i="21"/>
  <c r="CK116" i="21" s="1"/>
  <c r="DG131" i="21"/>
  <c r="CH90" i="21"/>
  <c r="CK90" i="21" s="1"/>
  <c r="DG90" i="21"/>
  <c r="H127" i="11"/>
  <c r="CU90" i="21"/>
  <c r="DM90" i="21"/>
  <c r="DG122" i="21" l="1"/>
  <c r="DA122" i="21"/>
  <c r="CB107" i="21"/>
  <c r="CB97" i="21"/>
  <c r="DA136" i="21"/>
  <c r="DA127" i="21"/>
  <c r="CH127" i="21"/>
  <c r="CK127" i="21" s="1"/>
  <c r="CU127" i="21"/>
  <c r="CH123" i="21"/>
  <c r="CK123" i="21" s="1"/>
  <c r="CU123" i="21"/>
  <c r="CU117" i="21"/>
  <c r="DG117" i="21"/>
  <c r="CH117" i="21"/>
  <c r="CK117" i="21" s="1"/>
  <c r="DG136" i="21"/>
  <c r="CB101" i="21"/>
  <c r="DA101" i="21" s="1"/>
  <c r="BY132" i="21"/>
  <c r="BY121" i="21"/>
  <c r="BY106" i="21"/>
  <c r="BY98" i="21"/>
  <c r="CB98" i="21" s="1"/>
  <c r="BY95" i="21"/>
  <c r="BY105" i="21"/>
  <c r="BY96" i="21"/>
  <c r="BY100" i="21"/>
  <c r="BY99" i="21"/>
  <c r="DA123" i="21"/>
  <c r="CU136" i="21"/>
  <c r="DG123" i="21"/>
  <c r="CB130" i="21"/>
  <c r="CB135" i="21"/>
  <c r="CH135" i="21" s="1"/>
  <c r="CK135" i="21" s="1"/>
  <c r="CB108" i="21"/>
  <c r="CB114" i="21"/>
  <c r="CB118" i="21"/>
  <c r="DA118" i="21" s="1"/>
  <c r="CB110" i="21"/>
  <c r="CH39" i="21"/>
  <c r="CK39" i="21" s="1"/>
  <c r="CH119" i="21"/>
  <c r="CK119" i="21" s="1"/>
  <c r="DG112" i="21"/>
  <c r="CH112" i="21"/>
  <c r="CK112" i="21" s="1"/>
  <c r="CU112" i="21"/>
  <c r="CB105" i="21" l="1"/>
  <c r="CB132" i="21"/>
  <c r="DG132" i="21" s="1"/>
  <c r="DM101" i="21"/>
  <c r="CU101" i="21"/>
  <c r="CH101" i="21"/>
  <c r="CK101" i="21" s="1"/>
  <c r="CB106" i="21"/>
  <c r="CB121" i="21"/>
  <c r="DG121" i="21" s="1"/>
  <c r="CB99" i="21"/>
  <c r="CB100" i="21"/>
  <c r="CB96" i="21"/>
  <c r="CB95" i="21"/>
  <c r="DG119" i="21"/>
  <c r="CH118" i="21"/>
  <c r="CK118" i="21" s="1"/>
  <c r="CU118" i="21"/>
  <c r="CU135" i="21"/>
  <c r="DG118" i="21"/>
  <c r="CU119" i="21"/>
  <c r="DA119" i="21"/>
  <c r="DA107" i="21"/>
  <c r="CU107" i="21"/>
  <c r="DG107" i="21"/>
  <c r="CH107" i="21"/>
  <c r="CK107" i="21" s="1"/>
  <c r="CU108" i="21"/>
  <c r="CH108" i="21"/>
  <c r="CK108" i="21" s="1"/>
  <c r="DA108" i="21"/>
  <c r="DG108" i="21"/>
  <c r="DA105" i="21"/>
  <c r="CU105" i="21"/>
  <c r="DG120" i="21"/>
  <c r="CH120" i="21"/>
  <c r="CK120" i="21" s="1"/>
  <c r="CU120" i="21"/>
  <c r="DA120" i="21"/>
  <c r="CH97" i="21"/>
  <c r="CK97" i="21" s="1"/>
  <c r="DM97" i="21"/>
  <c r="CU97" i="21"/>
  <c r="DA97" i="21"/>
  <c r="DG130" i="21"/>
  <c r="CH130" i="21"/>
  <c r="CK130" i="21" s="1"/>
  <c r="DA130" i="21"/>
  <c r="CU130" i="21"/>
  <c r="CU114" i="21"/>
  <c r="DG114" i="21"/>
  <c r="DA114" i="21"/>
  <c r="CH114" i="21"/>
  <c r="CK114" i="21" s="1"/>
  <c r="DA135" i="21"/>
  <c r="DG135" i="21"/>
  <c r="DG105" i="21" l="1"/>
  <c r="CH105" i="21"/>
  <c r="CK105" i="21" s="1"/>
  <c r="DA132" i="21"/>
  <c r="CH132" i="21"/>
  <c r="CK132" i="21" s="1"/>
  <c r="CU132" i="21"/>
  <c r="CH100" i="21"/>
  <c r="CK100" i="21" s="1"/>
  <c r="DA100" i="21"/>
  <c r="CU100" i="21"/>
  <c r="CU121" i="21"/>
  <c r="DA121" i="21"/>
  <c r="CH121" i="21"/>
  <c r="CK121" i="21" s="1"/>
  <c r="DM100" i="21"/>
  <c r="DM95" i="21"/>
  <c r="CH95" i="21"/>
  <c r="CK95" i="21" s="1"/>
  <c r="DA95" i="21"/>
  <c r="CU95" i="21"/>
  <c r="CU98" i="21"/>
  <c r="DM98" i="21"/>
  <c r="DA98" i="21"/>
  <c r="CH98" i="21"/>
  <c r="CK98" i="21" s="1"/>
  <c r="CH96" i="21"/>
  <c r="CK96" i="21" s="1"/>
  <c r="DA96" i="21"/>
  <c r="DM96" i="21"/>
  <c r="CU96" i="21"/>
  <c r="CH99" i="21"/>
  <c r="CK99" i="21" s="1"/>
  <c r="DM99" i="21"/>
  <c r="DA99" i="21"/>
  <c r="CU99" i="21"/>
  <c r="DG110" i="21"/>
  <c r="CU110" i="21"/>
  <c r="DA110" i="21"/>
  <c r="CH110" i="21"/>
  <c r="CK110" i="21" s="1"/>
  <c r="DE5" i="21" l="1"/>
  <c r="DG113" i="21"/>
  <c r="DA113" i="21"/>
  <c r="CH113" i="21"/>
  <c r="CK113" i="21" s="1"/>
  <c r="CU113" i="21"/>
  <c r="DG109" i="21"/>
  <c r="DA109" i="21"/>
  <c r="CH109" i="21"/>
  <c r="CK109" i="21" s="1"/>
  <c r="CU109" i="21"/>
  <c r="DG106" i="21"/>
  <c r="CU106" i="21"/>
  <c r="DA106" i="21"/>
  <c r="CH106" i="21"/>
  <c r="CK106" i="21" s="1"/>
  <c r="CX56" i="21" l="1"/>
  <c r="DA56" i="21" s="1"/>
  <c r="CX48" i="21"/>
  <c r="DA48" i="21" s="1"/>
  <c r="DD63" i="21"/>
  <c r="DG63" i="21" s="1"/>
  <c r="DD59" i="21"/>
  <c r="DG59" i="21" s="1"/>
  <c r="DD73" i="21"/>
  <c r="DG73" i="21" s="1"/>
  <c r="DJ80" i="21"/>
  <c r="DM80" i="21" s="1"/>
  <c r="CX59" i="21"/>
  <c r="DA59" i="21" s="1"/>
  <c r="DJ65" i="21"/>
  <c r="DM65" i="21" s="1"/>
  <c r="DD50" i="21"/>
  <c r="DG50" i="21" s="1"/>
  <c r="DJ82" i="21"/>
  <c r="DD82" i="21"/>
  <c r="CX41" i="21"/>
  <c r="DA41" i="21" s="1"/>
  <c r="DD43" i="21"/>
  <c r="DG43" i="21" s="1"/>
  <c r="DD76" i="21"/>
  <c r="DG76" i="21" s="1"/>
  <c r="DJ86" i="21"/>
  <c r="DM86" i="21" s="1"/>
  <c r="DJ67" i="21"/>
  <c r="DM67" i="21" s="1"/>
  <c r="DJ77" i="21"/>
  <c r="DM77" i="21" s="1"/>
  <c r="DJ42" i="21"/>
  <c r="DM42" i="21" s="1"/>
  <c r="DJ74" i="21"/>
  <c r="DM74" i="21" s="1"/>
  <c r="CX74" i="21"/>
  <c r="DA74" i="21" s="1"/>
  <c r="DD61" i="21"/>
  <c r="DG61" i="21" s="1"/>
  <c r="CX61" i="21"/>
  <c r="DA61" i="21" s="1"/>
  <c r="DD57" i="21"/>
  <c r="DG57" i="21" s="1"/>
  <c r="DM57" i="21"/>
  <c r="DJ66" i="21"/>
  <c r="DM66" i="21" s="1"/>
  <c r="CX64" i="21"/>
  <c r="DA64" i="21" s="1"/>
  <c r="DD64" i="21"/>
  <c r="DG64" i="21" s="1"/>
  <c r="CX70" i="21"/>
  <c r="DA70" i="21" s="1"/>
  <c r="DD70" i="21"/>
  <c r="DG70" i="21" s="1"/>
  <c r="CX45" i="21"/>
  <c r="DA45" i="21" s="1"/>
  <c r="DJ85" i="21"/>
  <c r="DM85" i="21" s="1"/>
  <c r="CX85" i="21"/>
  <c r="DA85" i="21" s="1"/>
  <c r="CX78" i="21"/>
  <c r="DA78" i="21" s="1"/>
  <c r="DD78" i="21"/>
  <c r="DG78" i="21" s="1"/>
  <c r="DM59" i="21"/>
  <c r="CX73" i="21"/>
  <c r="DA73" i="21" s="1"/>
  <c r="CX53" i="21"/>
  <c r="DA53" i="21" s="1"/>
  <c r="CX80" i="21"/>
  <c r="DA80" i="21" s="1"/>
  <c r="DJ50" i="21"/>
  <c r="DM50" i="21" s="1"/>
  <c r="DD68" i="21"/>
  <c r="DG68" i="21" s="1"/>
  <c r="DJ44" i="21"/>
  <c r="DM44" i="21" s="1"/>
  <c r="DD60" i="21"/>
  <c r="DG60" i="21" s="1"/>
  <c r="DD46" i="21"/>
  <c r="CX82" i="21"/>
  <c r="DM56" i="21"/>
  <c r="DD56" i="21"/>
  <c r="DG56" i="21" s="1"/>
  <c r="CX76" i="21"/>
  <c r="DA76" i="21" s="1"/>
  <c r="DD84" i="21"/>
  <c r="DG84" i="21" s="1"/>
  <c r="DD77" i="21"/>
  <c r="DG77" i="21" s="1"/>
  <c r="DD58" i="21"/>
  <c r="DJ61" i="21"/>
  <c r="DM61" i="21" s="1"/>
  <c r="DJ45" i="21"/>
  <c r="DM45" i="21" s="1"/>
  <c r="DD85" i="21"/>
  <c r="DG85" i="21" s="1"/>
  <c r="DD80" i="21"/>
  <c r="DG80" i="21" s="1"/>
  <c r="DD51" i="21"/>
  <c r="DG51" i="21" s="1"/>
  <c r="DJ51" i="21"/>
  <c r="DM51" i="21" s="1"/>
  <c r="CX60" i="21"/>
  <c r="DA60" i="21" s="1"/>
  <c r="CX46" i="21"/>
  <c r="DJ71" i="21"/>
  <c r="DM71" i="21" s="1"/>
  <c r="CX71" i="21"/>
  <c r="DA71" i="21" s="1"/>
  <c r="CX65" i="21"/>
  <c r="DA65" i="21" s="1"/>
  <c r="DD65" i="21"/>
  <c r="DG65" i="21" s="1"/>
  <c r="CX43" i="21"/>
  <c r="DA43" i="21" s="1"/>
  <c r="DD67" i="21"/>
  <c r="DG67" i="21" s="1"/>
  <c r="CX42" i="21"/>
  <c r="DA42" i="21" s="1"/>
  <c r="CX63" i="21"/>
  <c r="DA63" i="21" s="1"/>
  <c r="DJ64" i="21"/>
  <c r="DM64" i="21" s="1"/>
  <c r="DD52" i="21"/>
  <c r="DG52" i="21" s="1"/>
  <c r="DJ54" i="21"/>
  <c r="DM54" i="21" s="1"/>
  <c r="DJ69" i="21"/>
  <c r="DM69" i="21" s="1"/>
  <c r="DD49" i="21"/>
  <c r="DG49" i="21" s="1"/>
  <c r="CX49" i="21"/>
  <c r="DA49" i="21" s="1"/>
  <c r="DJ72" i="21"/>
  <c r="DM72" i="21" s="1"/>
  <c r="DJ75" i="21"/>
  <c r="DM75" i="21" s="1"/>
  <c r="DJ53" i="21"/>
  <c r="DM53" i="21" s="1"/>
  <c r="CX81" i="21"/>
  <c r="DA81" i="21" s="1"/>
  <c r="CX75" i="21"/>
  <c r="DA75" i="21" s="1"/>
  <c r="DJ68" i="21"/>
  <c r="DM68" i="21" s="1"/>
  <c r="DJ78" i="21"/>
  <c r="DM78" i="21" s="1"/>
  <c r="DM60" i="21"/>
  <c r="CX57" i="21"/>
  <c r="DA57" i="21" s="1"/>
  <c r="CX50" i="21"/>
  <c r="DA50" i="21" s="1"/>
  <c r="DJ83" i="21"/>
  <c r="DM83" i="21" s="1"/>
  <c r="CX54" i="21"/>
  <c r="DA54" i="21" s="1"/>
  <c r="CX55" i="21"/>
  <c r="DA55" i="21" s="1"/>
  <c r="DD41" i="21"/>
  <c r="DG41" i="21" s="1"/>
  <c r="DD86" i="21"/>
  <c r="DG86" i="21" s="1"/>
  <c r="CX47" i="21"/>
  <c r="DA47" i="21" s="1"/>
  <c r="DD53" i="21"/>
  <c r="DG53" i="21" s="1"/>
  <c r="DD54" i="21"/>
  <c r="DG54" i="21" s="1"/>
  <c r="DD69" i="21"/>
  <c r="DG69" i="21" s="1"/>
  <c r="DJ49" i="21"/>
  <c r="DM49" i="21" s="1"/>
  <c r="DD72" i="21"/>
  <c r="DG72" i="21" s="1"/>
  <c r="DJ79" i="21"/>
  <c r="DM79" i="21" s="1"/>
  <c r="DD79" i="21"/>
  <c r="DG79" i="21" s="1"/>
  <c r="DD55" i="21"/>
  <c r="DG55" i="21" s="1"/>
  <c r="DD81" i="21"/>
  <c r="DG81" i="21" s="1"/>
  <c r="CX51" i="21"/>
  <c r="DA51" i="21" s="1"/>
  <c r="CX77" i="21"/>
  <c r="DA77" i="21" s="1"/>
  <c r="DJ63" i="21"/>
  <c r="DM63" i="21" s="1"/>
  <c r="CX67" i="21"/>
  <c r="DA67" i="21" s="1"/>
  <c r="CX83" i="21"/>
  <c r="DA83" i="21" s="1"/>
  <c r="CX62" i="21"/>
  <c r="DA62" i="21" s="1"/>
  <c r="DD66" i="21"/>
  <c r="DG66" i="21" s="1"/>
  <c r="DJ41" i="21"/>
  <c r="DM41" i="21" s="1"/>
  <c r="CX86" i="21"/>
  <c r="DA86" i="21" s="1"/>
  <c r="CX58" i="21"/>
  <c r="DJ47" i="21"/>
  <c r="DM47" i="21" s="1"/>
  <c r="DD45" i="21"/>
  <c r="DG45" i="21" s="1"/>
  <c r="DJ73" i="21"/>
  <c r="DM73" i="21" s="1"/>
  <c r="CX84" i="21"/>
  <c r="DA84" i="21" s="1"/>
  <c r="DD75" i="21"/>
  <c r="DG75" i="21" s="1"/>
  <c r="DJ81" i="21"/>
  <c r="DM81" i="21" s="1"/>
  <c r="DD83" i="21"/>
  <c r="DG83" i="21" s="1"/>
  <c r="DJ55" i="21"/>
  <c r="DM55" i="21" s="1"/>
  <c r="DD74" i="21"/>
  <c r="DG74" i="21" s="1"/>
  <c r="DJ43" i="21"/>
  <c r="DM43" i="21" s="1"/>
  <c r="CX44" i="21"/>
  <c r="DA44" i="21" s="1"/>
  <c r="CX68" i="21"/>
  <c r="DA68" i="21" s="1"/>
  <c r="DD48" i="21"/>
  <c r="DG48" i="21" s="1"/>
  <c r="DD62" i="21"/>
  <c r="DG62" i="21" s="1"/>
  <c r="DD47" i="21"/>
  <c r="DG47" i="21" s="1"/>
  <c r="DD44" i="21"/>
  <c r="DG44" i="21" s="1"/>
  <c r="DJ76" i="21"/>
  <c r="DM76" i="21" s="1"/>
  <c r="DD42" i="21"/>
  <c r="DG42" i="21" s="1"/>
  <c r="CX66" i="21"/>
  <c r="DA66" i="21" s="1"/>
  <c r="DJ52" i="21"/>
  <c r="DM52" i="21" s="1"/>
  <c r="CX79" i="21"/>
  <c r="DA79" i="21" s="1"/>
  <c r="DJ70" i="21"/>
  <c r="DM70" i="21" s="1"/>
  <c r="DD71" i="21"/>
  <c r="DG71" i="21" s="1"/>
  <c r="DJ84" i="21"/>
  <c r="DM84" i="21" s="1"/>
  <c r="DJ48" i="21"/>
  <c r="DM48" i="21" s="1"/>
  <c r="CX69" i="21"/>
  <c r="DA69" i="21" s="1"/>
  <c r="DJ62" i="21"/>
  <c r="DM62" i="21" s="1"/>
  <c r="CX72" i="21"/>
  <c r="DA72" i="21" s="1"/>
  <c r="CX52" i="21"/>
  <c r="DA52" i="21" s="1"/>
  <c r="DD39" i="21"/>
  <c r="CX39" i="21"/>
  <c r="DJ39" i="21"/>
  <c r="DA39" i="21" l="1"/>
  <c r="DM39" i="21"/>
  <c r="DG39" i="21"/>
  <c r="M142" i="21" l="1"/>
  <c r="M144" i="21" s="1"/>
  <c r="M153" i="21" s="1"/>
  <c r="N142" i="21"/>
  <c r="N144" i="21" s="1"/>
  <c r="N153" i="21" s="1"/>
  <c r="K142" i="21"/>
  <c r="K144" i="21" s="1"/>
  <c r="K153" i="21" s="1"/>
  <c r="L142" i="21"/>
  <c r="L144" i="21" s="1"/>
  <c r="L153" i="21" s="1"/>
  <c r="DB123" i="21" l="1"/>
  <c r="DH131" i="21"/>
  <c r="DB117" i="21"/>
  <c r="DH112" i="21"/>
  <c r="DN113" i="21"/>
  <c r="DN129" i="21"/>
  <c r="DN105" i="21"/>
  <c r="CV116" i="21"/>
  <c r="DB106" i="21"/>
  <c r="DB126" i="21"/>
  <c r="DH115" i="21"/>
  <c r="DN107" i="21"/>
  <c r="DH127" i="21"/>
  <c r="DN125" i="21"/>
  <c r="DH128" i="21"/>
  <c r="CV132" i="21"/>
  <c r="CV135" i="21"/>
  <c r="CV110" i="21"/>
  <c r="DH109" i="21"/>
  <c r="DB130" i="21"/>
  <c r="DN108" i="21"/>
  <c r="DH114" i="21"/>
  <c r="DN111" i="21"/>
  <c r="DB115" i="21"/>
  <c r="CV115" i="21"/>
  <c r="DN115" i="21"/>
  <c r="DB124" i="21"/>
  <c r="CV124" i="21"/>
  <c r="DH124" i="21"/>
  <c r="DN124" i="21"/>
  <c r="DH136" i="21"/>
  <c r="DB136" i="21"/>
  <c r="CV136" i="21"/>
  <c r="DN136" i="21"/>
  <c r="CV131" i="21"/>
  <c r="DB131" i="21"/>
  <c r="CV107" i="21" l="1"/>
  <c r="DH125" i="21"/>
  <c r="DB125" i="21"/>
  <c r="DN131" i="21"/>
  <c r="DH107" i="21"/>
  <c r="DH106" i="21"/>
  <c r="DN106" i="21"/>
  <c r="CV125" i="21"/>
  <c r="DN127" i="21"/>
  <c r="CV106" i="21"/>
  <c r="DB107" i="21"/>
  <c r="CV127" i="21"/>
  <c r="DB127" i="21"/>
  <c r="DH130" i="21"/>
  <c r="CV130" i="21"/>
  <c r="DN130" i="21"/>
  <c r="CV108" i="21"/>
  <c r="DB108" i="21"/>
  <c r="DN135" i="21"/>
  <c r="DH108" i="21"/>
  <c r="DH110" i="21"/>
  <c r="CV121" i="21"/>
  <c r="DN128" i="21"/>
  <c r="DB128" i="21"/>
  <c r="CV128" i="21"/>
  <c r="DN132" i="21"/>
  <c r="CV120" i="21"/>
  <c r="CV114" i="21"/>
  <c r="CV126" i="21"/>
  <c r="DH113" i="21"/>
  <c r="CV109" i="21"/>
  <c r="DB109" i="21"/>
  <c r="DB120" i="21"/>
  <c r="DB114" i="21"/>
  <c r="DN120" i="21"/>
  <c r="DH120" i="21"/>
  <c r="CV111" i="21"/>
  <c r="DH132" i="21"/>
  <c r="DN109" i="21"/>
  <c r="DN114" i="21"/>
  <c r="DN123" i="21"/>
  <c r="DB132" i="21"/>
  <c r="DB119" i="21"/>
  <c r="DN122" i="21"/>
  <c r="DH126" i="21"/>
  <c r="DB121" i="21"/>
  <c r="DN126" i="21"/>
  <c r="DN110" i="21"/>
  <c r="DH121" i="21"/>
  <c r="DN121" i="21"/>
  <c r="DB110" i="21"/>
  <c r="CV129" i="21"/>
  <c r="CV122" i="21"/>
  <c r="CV118" i="21"/>
  <c r="DH122" i="21"/>
  <c r="DB122" i="21"/>
  <c r="DB116" i="21"/>
  <c r="DN116" i="21"/>
  <c r="DH116" i="21"/>
  <c r="DB135" i="21"/>
  <c r="CV123" i="21"/>
  <c r="DB113" i="21"/>
  <c r="DH135" i="21"/>
  <c r="DH123" i="21"/>
  <c r="CV113" i="21"/>
  <c r="DB129" i="21"/>
  <c r="DH129" i="21"/>
  <c r="DB111" i="21"/>
  <c r="CV112" i="21"/>
  <c r="DN119" i="21"/>
  <c r="DH118" i="21"/>
  <c r="DB118" i="21"/>
  <c r="DH111" i="21"/>
  <c r="DN112" i="21"/>
  <c r="DB112" i="21"/>
  <c r="DH119" i="21"/>
  <c r="DN118" i="21"/>
  <c r="CV119" i="21"/>
  <c r="CV117" i="21"/>
  <c r="DH117" i="21"/>
  <c r="DN117" i="21"/>
  <c r="DH105" i="21"/>
  <c r="CV105" i="21"/>
  <c r="DB105" i="21"/>
  <c r="CN142" i="21" l="1"/>
  <c r="M10" i="21" l="1"/>
  <c r="N10" i="21" l="1"/>
  <c r="O10" i="21" s="1"/>
  <c r="H50" i="11" l="1"/>
  <c r="H51" i="11" s="1"/>
  <c r="H16" i="11"/>
  <c r="BY133" i="21" l="1"/>
  <c r="CB133" i="21" l="1"/>
  <c r="CH133" i="21" s="1"/>
  <c r="CK133" i="21" s="1"/>
  <c r="DG133" i="21" l="1"/>
  <c r="CU133" i="21"/>
  <c r="DA133" i="21"/>
  <c r="BY137" i="21"/>
  <c r="BY134" i="21"/>
  <c r="CV133" i="21" l="1"/>
  <c r="CB134" i="21"/>
  <c r="DA134" i="21" s="1"/>
  <c r="CB137" i="21"/>
  <c r="DG137" i="21" s="1"/>
  <c r="DB133" i="21" l="1"/>
  <c r="CU134" i="21"/>
  <c r="DG134" i="21"/>
  <c r="DH133" i="21"/>
  <c r="DN133" i="21"/>
  <c r="CH134" i="21"/>
  <c r="CK134" i="21" s="1"/>
  <c r="CH137" i="21"/>
  <c r="CK137" i="21" s="1"/>
  <c r="DK5" i="21" s="1"/>
  <c r="DA137" i="21"/>
  <c r="CU137" i="21"/>
  <c r="DN137" i="21" l="1"/>
  <c r="BY91" i="21"/>
  <c r="I122" i="11" s="1"/>
  <c r="I123" i="11" s="1"/>
  <c r="H121" i="11"/>
  <c r="H123" i="11" s="1"/>
  <c r="CV134" i="21" l="1"/>
  <c r="DH137" i="21"/>
  <c r="DB137" i="21"/>
  <c r="CV137" i="21"/>
  <c r="DH134" i="21"/>
  <c r="DN134" i="21"/>
  <c r="DB134" i="21"/>
  <c r="CB91" i="21"/>
  <c r="DM89" i="21" l="1"/>
  <c r="CU89" i="21"/>
  <c r="DG89" i="21"/>
  <c r="CH89" i="21"/>
  <c r="CK89" i="21" s="1"/>
  <c r="CY5" i="21" s="1"/>
  <c r="CU91" i="21"/>
  <c r="DG91" i="21"/>
  <c r="DM91" i="21"/>
  <c r="CH91" i="21"/>
  <c r="CK91" i="21" s="1"/>
  <c r="CB82" i="21" l="1"/>
  <c r="CH82" i="21" s="1"/>
  <c r="CK82" i="21" s="1"/>
  <c r="DA82" i="21" l="1"/>
  <c r="DG82" i="21"/>
  <c r="DM82" i="21"/>
  <c r="CB58" i="21"/>
  <c r="DA58" i="21" l="1"/>
  <c r="DM58" i="21" l="1"/>
  <c r="DG58" i="21"/>
  <c r="CH58" i="21"/>
  <c r="CK58" i="21" s="1"/>
  <c r="CB46" i="21" l="1"/>
  <c r="DG46" i="21" l="1"/>
  <c r="DA46" i="21"/>
  <c r="CH46" i="21"/>
  <c r="CK46" i="21" s="1"/>
  <c r="CS5" i="21" s="1"/>
  <c r="I78" i="11" s="1"/>
  <c r="DM46" i="21"/>
  <c r="O67" i="11" l="1"/>
  <c r="O80" i="11"/>
  <c r="O108" i="11" l="1"/>
  <c r="DB42" i="21" l="1"/>
  <c r="DH89" i="21"/>
  <c r="DH97" i="21"/>
  <c r="DH41" i="21"/>
  <c r="DB75" i="21"/>
  <c r="DB69" i="21"/>
  <c r="DH84" i="21"/>
  <c r="DB59" i="21"/>
  <c r="CV51" i="21"/>
  <c r="DB45" i="21"/>
  <c r="DB47" i="21"/>
  <c r="CV68" i="21"/>
  <c r="DB43" i="21"/>
  <c r="DN50" i="21"/>
  <c r="CV78" i="21"/>
  <c r="DB49" i="21"/>
  <c r="DB66" i="21"/>
  <c r="DB57" i="21"/>
  <c r="CV67" i="21"/>
  <c r="DN46" i="21"/>
  <c r="DN77" i="21"/>
  <c r="CV72" i="21"/>
  <c r="CV71" i="21"/>
  <c r="DB51" i="21"/>
  <c r="DB56" i="21"/>
  <c r="DH51" i="21"/>
  <c r="CV59" i="21"/>
  <c r="DH40" i="21"/>
  <c r="DN95" i="21"/>
  <c r="DH58" i="21"/>
  <c r="DH44" i="21"/>
  <c r="DH98" i="21"/>
  <c r="CV75" i="21"/>
  <c r="DH75" i="21"/>
  <c r="DN75" i="21"/>
  <c r="DN97" i="21"/>
  <c r="DN79" i="21"/>
  <c r="DH79" i="21"/>
  <c r="DB79" i="21"/>
  <c r="CV79" i="21"/>
  <c r="DB71" i="21" l="1"/>
  <c r="CV43" i="21"/>
  <c r="DH59" i="21"/>
  <c r="DN59" i="21"/>
  <c r="CV84" i="21"/>
  <c r="DN84" i="21"/>
  <c r="DB84" i="21"/>
  <c r="DB60" i="21"/>
  <c r="DN60" i="21"/>
  <c r="DB39" i="21"/>
  <c r="DN49" i="21"/>
  <c r="DN78" i="21"/>
  <c r="DB73" i="21"/>
  <c r="DH73" i="21"/>
  <c r="DB76" i="21"/>
  <c r="DH78" i="21"/>
  <c r="DN62" i="21"/>
  <c r="CV62" i="21"/>
  <c r="DH62" i="21"/>
  <c r="CV60" i="21"/>
  <c r="CV46" i="21"/>
  <c r="DH60" i="21"/>
  <c r="DN74" i="21"/>
  <c r="DH74" i="21"/>
  <c r="DH49" i="21"/>
  <c r="CV49" i="21"/>
  <c r="DN71" i="21"/>
  <c r="DN85" i="21"/>
  <c r="DB61" i="21"/>
  <c r="DH46" i="21"/>
  <c r="DN73" i="21"/>
  <c r="DB78" i="21"/>
  <c r="DN63" i="21"/>
  <c r="CV80" i="21"/>
  <c r="DB74" i="21"/>
  <c r="CV83" i="21"/>
  <c r="DB62" i="21"/>
  <c r="DN57" i="21"/>
  <c r="CV74" i="21"/>
  <c r="DB46" i="21"/>
  <c r="CV69" i="21"/>
  <c r="DB80" i="21"/>
  <c r="DH43" i="21"/>
  <c r="DN69" i="21"/>
  <c r="CV61" i="21"/>
  <c r="DN43" i="21"/>
  <c r="DN80" i="21"/>
  <c r="DH69" i="21"/>
  <c r="DH57" i="21"/>
  <c r="DN61" i="21"/>
  <c r="CV57" i="21"/>
  <c r="DH61" i="21"/>
  <c r="DH80" i="21"/>
  <c r="DN41" i="21"/>
  <c r="DB41" i="21"/>
  <c r="CV41" i="21"/>
  <c r="DH71" i="21"/>
  <c r="DB89" i="21"/>
  <c r="CV89" i="21"/>
  <c r="DN89" i="21"/>
  <c r="DB67" i="21"/>
  <c r="CV97" i="21"/>
  <c r="DB97" i="21"/>
  <c r="DN72" i="21"/>
  <c r="DH72" i="21"/>
  <c r="DH45" i="21"/>
  <c r="DN47" i="21"/>
  <c r="CV47" i="21"/>
  <c r="CV73" i="21"/>
  <c r="DH47" i="21"/>
  <c r="DN51" i="21"/>
  <c r="DN67" i="21"/>
  <c r="DN66" i="21"/>
  <c r="CV85" i="21"/>
  <c r="DH77" i="21"/>
  <c r="DH81" i="21"/>
  <c r="CV90" i="21"/>
  <c r="CV86" i="21"/>
  <c r="DB86" i="21"/>
  <c r="DH86" i="21"/>
  <c r="DN86" i="21"/>
  <c r="DH67" i="21"/>
  <c r="DH66" i="21"/>
  <c r="CV66" i="21"/>
  <c r="DH68" i="21"/>
  <c r="DB68" i="21"/>
  <c r="DB77" i="21"/>
  <c r="DN68" i="21"/>
  <c r="DB50" i="21"/>
  <c r="DN81" i="21"/>
  <c r="CV81" i="21"/>
  <c r="DB54" i="21"/>
  <c r="DH54" i="21"/>
  <c r="DN54" i="21"/>
  <c r="CV54" i="21"/>
  <c r="DB55" i="21"/>
  <c r="CV55" i="21"/>
  <c r="DH55" i="21"/>
  <c r="DN55" i="21"/>
  <c r="DH50" i="21"/>
  <c r="CV50" i="21"/>
  <c r="CV77" i="21"/>
  <c r="DB72" i="21"/>
  <c r="DB81" i="21"/>
  <c r="CV65" i="21"/>
  <c r="DB65" i="21"/>
  <c r="DH65" i="21"/>
  <c r="DN65" i="21"/>
  <c r="DN45" i="21"/>
  <c r="CV45" i="21"/>
  <c r="DN56" i="21"/>
  <c r="CV40" i="21"/>
  <c r="CV56" i="21"/>
  <c r="DH56" i="21"/>
  <c r="DB40" i="21"/>
  <c r="DN40" i="21"/>
  <c r="DH99" i="21"/>
  <c r="CV42" i="21"/>
  <c r="CV99" i="21"/>
  <c r="DN99" i="21"/>
  <c r="DB99" i="21"/>
  <c r="DH53" i="21"/>
  <c r="CV53" i="21"/>
  <c r="DN53" i="21"/>
  <c r="DB53" i="21"/>
  <c r="CV58" i="21"/>
  <c r="DN44" i="21"/>
  <c r="DH95" i="21"/>
  <c r="DB95" i="21"/>
  <c r="CV95" i="21"/>
  <c r="CV44" i="21"/>
  <c r="CV91" i="21"/>
  <c r="DB44" i="21"/>
  <c r="DH90" i="21"/>
  <c r="DB90" i="21"/>
  <c r="DN90" i="21"/>
  <c r="DN58" i="21"/>
  <c r="DN42" i="21"/>
  <c r="DH48" i="21"/>
  <c r="DB58" i="21"/>
  <c r="DH42" i="21"/>
  <c r="DB92" i="21"/>
  <c r="DB98" i="21"/>
  <c r="DN98" i="21"/>
  <c r="CV98" i="21"/>
  <c r="DN48" i="21"/>
  <c r="CV48" i="21"/>
  <c r="DB48" i="21"/>
  <c r="DN64" i="21"/>
  <c r="DH64" i="21"/>
  <c r="CV64" i="21"/>
  <c r="DB64" i="21"/>
  <c r="CV52" i="21"/>
  <c r="DN52" i="21"/>
  <c r="DH52" i="21"/>
  <c r="DB52" i="21"/>
  <c r="DB101" i="21"/>
  <c r="DN101" i="21"/>
  <c r="CV101" i="21"/>
  <c r="DH101" i="21"/>
  <c r="DN100" i="21"/>
  <c r="DH100" i="21"/>
  <c r="DB100" i="21"/>
  <c r="CV100" i="21"/>
  <c r="DB96" i="21"/>
  <c r="DH96" i="21"/>
  <c r="DN96" i="21"/>
  <c r="CV96" i="21"/>
  <c r="DH70" i="21"/>
  <c r="DN70" i="21"/>
  <c r="DB70" i="21"/>
  <c r="CV70" i="21"/>
  <c r="DH76" i="21" l="1"/>
  <c r="DN76" i="21"/>
  <c r="CV76" i="21"/>
  <c r="DH39" i="21"/>
  <c r="DN39" i="21"/>
  <c r="CV39" i="21"/>
  <c r="DB85" i="21"/>
  <c r="DH85" i="21"/>
  <c r="DH83" i="21"/>
  <c r="DN82" i="21"/>
  <c r="CV82" i="21"/>
  <c r="DH82" i="21"/>
  <c r="DB82" i="21"/>
  <c r="DB83" i="21"/>
  <c r="CV63" i="21"/>
  <c r="DB63" i="21"/>
  <c r="DN83" i="21"/>
  <c r="DH63" i="21"/>
  <c r="DN91" i="21"/>
  <c r="DH91" i="21"/>
  <c r="DB91" i="21"/>
  <c r="DN92" i="21"/>
  <c r="DH92" i="21"/>
  <c r="CV92" i="21"/>
  <c r="CV6" i="21" l="1"/>
  <c r="DN6" i="21"/>
  <c r="DB6" i="21"/>
  <c r="DH6" i="21"/>
  <c r="DO58" i="21" l="1"/>
  <c r="DO123" i="21"/>
  <c r="DI127" i="21"/>
  <c r="DI120" i="21"/>
  <c r="DI132" i="21"/>
  <c r="DI91" i="21"/>
  <c r="CW131" i="21"/>
  <c r="DC100" i="21"/>
  <c r="DC97" i="21"/>
  <c r="DI95" i="21"/>
  <c r="CW99" i="21"/>
  <c r="DO99" i="21"/>
  <c r="DI99" i="21"/>
  <c r="DC99" i="21"/>
  <c r="DC98" i="21"/>
  <c r="DI98" i="21"/>
  <c r="CW98" i="21"/>
  <c r="DO98" i="21"/>
  <c r="DI48" i="21" l="1"/>
  <c r="DC82" i="21"/>
  <c r="CW86" i="21"/>
  <c r="DO72" i="21"/>
  <c r="DC78" i="21"/>
  <c r="DC63" i="21"/>
  <c r="DI59" i="21"/>
  <c r="DI81" i="21"/>
  <c r="DC83" i="21"/>
  <c r="DO54" i="21"/>
  <c r="DI85" i="21"/>
  <c r="DC79" i="21"/>
  <c r="DO50" i="21"/>
  <c r="DC51" i="21"/>
  <c r="DC65" i="21"/>
  <c r="DI70" i="21"/>
  <c r="CW56" i="21"/>
  <c r="DO77" i="21"/>
  <c r="DI76" i="21"/>
  <c r="DI40" i="21"/>
  <c r="DC42" i="21"/>
  <c r="CW74" i="21"/>
  <c r="CW84" i="21"/>
  <c r="CW66" i="21"/>
  <c r="CW49" i="21"/>
  <c r="CW41" i="21"/>
  <c r="DI71" i="21"/>
  <c r="DO69" i="21"/>
  <c r="DC123" i="21"/>
  <c r="CW123" i="21"/>
  <c r="DO63" i="21"/>
  <c r="DO42" i="21"/>
  <c r="CW127" i="21"/>
  <c r="CW58" i="21"/>
  <c r="DO109" i="21"/>
  <c r="DI123" i="21"/>
  <c r="DO120" i="21"/>
  <c r="DO134" i="21"/>
  <c r="CW124" i="21"/>
  <c r="DC85" i="21"/>
  <c r="DO68" i="21"/>
  <c r="CW133" i="21"/>
  <c r="CW120" i="21"/>
  <c r="DO85" i="21"/>
  <c r="CW85" i="21"/>
  <c r="DC119" i="21"/>
  <c r="DC120" i="21"/>
  <c r="DO132" i="21"/>
  <c r="DO127" i="21"/>
  <c r="CW63" i="21"/>
  <c r="DI42" i="21"/>
  <c r="CW132" i="21"/>
  <c r="DI90" i="21"/>
  <c r="DI47" i="21"/>
  <c r="CW128" i="21"/>
  <c r="CW67" i="21"/>
  <c r="CW42" i="21"/>
  <c r="DC132" i="21"/>
  <c r="DI130" i="21"/>
  <c r="DC127" i="21"/>
  <c r="DO89" i="21"/>
  <c r="DO92" i="21"/>
  <c r="DI63" i="21"/>
  <c r="DI107" i="21"/>
  <c r="CW50" i="21"/>
  <c r="CW82" i="21"/>
  <c r="DO126" i="21"/>
  <c r="DO84" i="21"/>
  <c r="DI58" i="21"/>
  <c r="DC58" i="21"/>
  <c r="DI84" i="21"/>
  <c r="DI108" i="21"/>
  <c r="DO91" i="21"/>
  <c r="DO137" i="21"/>
  <c r="DC91" i="21"/>
  <c r="DC122" i="21"/>
  <c r="DC84" i="21"/>
  <c r="DC112" i="21"/>
  <c r="CW91" i="21"/>
  <c r="DI86" i="21"/>
  <c r="DC125" i="21"/>
  <c r="DO65" i="21"/>
  <c r="DC110" i="21"/>
  <c r="DC50" i="21"/>
  <c r="DO82" i="21"/>
  <c r="DI50" i="21"/>
  <c r="DI82" i="21"/>
  <c r="DI46" i="21"/>
  <c r="DI73" i="21"/>
  <c r="DC86" i="21"/>
  <c r="CW65" i="21"/>
  <c r="DO61" i="21"/>
  <c r="DI116" i="21"/>
  <c r="DI114" i="21"/>
  <c r="DC48" i="21"/>
  <c r="DI117" i="21"/>
  <c r="DO121" i="21"/>
  <c r="DO48" i="21"/>
  <c r="CW48" i="21"/>
  <c r="CW118" i="21"/>
  <c r="CW60" i="21"/>
  <c r="CW39" i="21"/>
  <c r="DI55" i="21"/>
  <c r="DO86" i="21"/>
  <c r="DI65" i="21"/>
  <c r="CW44" i="21"/>
  <c r="DO136" i="21"/>
  <c r="DO64" i="21"/>
  <c r="CW100" i="21"/>
  <c r="DO100" i="21"/>
  <c r="DI131" i="21"/>
  <c r="DO131" i="21"/>
  <c r="DC131" i="21"/>
  <c r="DI100" i="21"/>
  <c r="DC95" i="21"/>
  <c r="DO95" i="21"/>
  <c r="CW97" i="21"/>
  <c r="DO97" i="21"/>
  <c r="DI97" i="21"/>
  <c r="CW95" i="21"/>
  <c r="CW52" i="21"/>
  <c r="DC52" i="21"/>
  <c r="DI52" i="21"/>
  <c r="DO52" i="21"/>
  <c r="DO115" i="21"/>
  <c r="DC115" i="21"/>
  <c r="CW115" i="21"/>
  <c r="DI115" i="21"/>
  <c r="CW106" i="21"/>
  <c r="DC106" i="21"/>
  <c r="DI106" i="21"/>
  <c r="DO106" i="21"/>
  <c r="CW101" i="21"/>
  <c r="DC101" i="21"/>
  <c r="DI101" i="21"/>
  <c r="DO101" i="21"/>
  <c r="DO45" i="21"/>
  <c r="CW45" i="21"/>
  <c r="DC45" i="21"/>
  <c r="DI45" i="21"/>
  <c r="DI111" i="21"/>
  <c r="DC111" i="21"/>
  <c r="CW111" i="21"/>
  <c r="DO111" i="21"/>
  <c r="DO113" i="21"/>
  <c r="DC113" i="21"/>
  <c r="CW113" i="21"/>
  <c r="DI113" i="21"/>
  <c r="CW96" i="21"/>
  <c r="DI96" i="21"/>
  <c r="DO96" i="21"/>
  <c r="DC96" i="21"/>
  <c r="CW53" i="21"/>
  <c r="DI53" i="21"/>
  <c r="DC53" i="21"/>
  <c r="DO53" i="21"/>
  <c r="CW57" i="21"/>
  <c r="DO57" i="21"/>
  <c r="DI57" i="21"/>
  <c r="DC57" i="21"/>
  <c r="DC135" i="21"/>
  <c r="CW135" i="21"/>
  <c r="DO135" i="21"/>
  <c r="DI135" i="21"/>
  <c r="DC62" i="21" l="1"/>
  <c r="DO62" i="21"/>
  <c r="DI62" i="21"/>
  <c r="CW83" i="21"/>
  <c r="CW76" i="21"/>
  <c r="DO83" i="21"/>
  <c r="DO76" i="21"/>
  <c r="DC76" i="21"/>
  <c r="DI83" i="21"/>
  <c r="CW62" i="21"/>
  <c r="DI79" i="21"/>
  <c r="DO59" i="21"/>
  <c r="DO79" i="21"/>
  <c r="DO41" i="21"/>
  <c r="CW59" i="21"/>
  <c r="DC59" i="21"/>
  <c r="CW79" i="21"/>
  <c r="DO70" i="21"/>
  <c r="CW70" i="21"/>
  <c r="DC70" i="21"/>
  <c r="DC80" i="21"/>
  <c r="DI80" i="21"/>
  <c r="CW80" i="21"/>
  <c r="DO80" i="21"/>
  <c r="DI41" i="21"/>
  <c r="DC41" i="21"/>
  <c r="CW71" i="21"/>
  <c r="CW69" i="21"/>
  <c r="DC71" i="21"/>
  <c r="DI54" i="21"/>
  <c r="DC69" i="21"/>
  <c r="DI69" i="21"/>
  <c r="DO71" i="21"/>
  <c r="DC72" i="21"/>
  <c r="DC54" i="21"/>
  <c r="CW54" i="21"/>
  <c r="DI72" i="21"/>
  <c r="CW72" i="21"/>
  <c r="CW68" i="21"/>
  <c r="DI109" i="21"/>
  <c r="DC109" i="21"/>
  <c r="DC124" i="21"/>
  <c r="CW109" i="21"/>
  <c r="CW134" i="21"/>
  <c r="DI49" i="21"/>
  <c r="DC49" i="21"/>
  <c r="DI89" i="21"/>
  <c r="DO128" i="21"/>
  <c r="DC130" i="21"/>
  <c r="DO49" i="21"/>
  <c r="DC134" i="21"/>
  <c r="DI134" i="21"/>
  <c r="CW116" i="21"/>
  <c r="CW119" i="21"/>
  <c r="DO119" i="21"/>
  <c r="DO56" i="21"/>
  <c r="DI119" i="21"/>
  <c r="DC56" i="21"/>
  <c r="DI56" i="21"/>
  <c r="DC107" i="21"/>
  <c r="DC128" i="21"/>
  <c r="CW89" i="21"/>
  <c r="DC68" i="21"/>
  <c r="DI68" i="21"/>
  <c r="DI128" i="21"/>
  <c r="DI133" i="21"/>
  <c r="DI64" i="21"/>
  <c r="DC90" i="21"/>
  <c r="DO124" i="21"/>
  <c r="DI92" i="21"/>
  <c r="DI124" i="21"/>
  <c r="DI43" i="21"/>
  <c r="CW112" i="21"/>
  <c r="DC133" i="21"/>
  <c r="DC40" i="21"/>
  <c r="DO90" i="21"/>
  <c r="CW90" i="21"/>
  <c r="DO133" i="21"/>
  <c r="DI78" i="21"/>
  <c r="CW47" i="21"/>
  <c r="CW130" i="21"/>
  <c r="DC64" i="21"/>
  <c r="DC43" i="21"/>
  <c r="CW46" i="21"/>
  <c r="CW137" i="21"/>
  <c r="DC67" i="21"/>
  <c r="CW64" i="21"/>
  <c r="DO130" i="21"/>
  <c r="DO108" i="21"/>
  <c r="CW78" i="21"/>
  <c r="DO39" i="21"/>
  <c r="DI137" i="21"/>
  <c r="DI61" i="21"/>
  <c r="DO78" i="21"/>
  <c r="CW108" i="21"/>
  <c r="DO44" i="21"/>
  <c r="DC39" i="21"/>
  <c r="DC73" i="21"/>
  <c r="DC47" i="21"/>
  <c r="DO47" i="21"/>
  <c r="CW92" i="21"/>
  <c r="DO112" i="21"/>
  <c r="DC74" i="21"/>
  <c r="DO75" i="21"/>
  <c r="CW40" i="21"/>
  <c r="DO40" i="21"/>
  <c r="DC92" i="21"/>
  <c r="DI112" i="21"/>
  <c r="DI126" i="21"/>
  <c r="DI74" i="21"/>
  <c r="DO74" i="21"/>
  <c r="CW110" i="21"/>
  <c r="DC126" i="21"/>
  <c r="CW126" i="21"/>
  <c r="DO110" i="21"/>
  <c r="DI110" i="21"/>
  <c r="DC89" i="21"/>
  <c r="CW107" i="21"/>
  <c r="DO107" i="21"/>
  <c r="CW51" i="21"/>
  <c r="DI67" i="21"/>
  <c r="CW73" i="21"/>
  <c r="DO67" i="21"/>
  <c r="DI66" i="21"/>
  <c r="DC66" i="21"/>
  <c r="DC108" i="21"/>
  <c r="DI136" i="21"/>
  <c r="DC77" i="21"/>
  <c r="DC75" i="21"/>
  <c r="DO66" i="21"/>
  <c r="DC137" i="21"/>
  <c r="DO73" i="21"/>
  <c r="DI75" i="21"/>
  <c r="DI122" i="21"/>
  <c r="DI129" i="21"/>
  <c r="DC129" i="21"/>
  <c r="DO122" i="21"/>
  <c r="DO129" i="21"/>
  <c r="CW129" i="21"/>
  <c r="CW122" i="21"/>
  <c r="CW43" i="21"/>
  <c r="DI44" i="21"/>
  <c r="DI39" i="21"/>
  <c r="CW61" i="21"/>
  <c r="CW125" i="21"/>
  <c r="DO125" i="21"/>
  <c r="DI125" i="21"/>
  <c r="DO43" i="21"/>
  <c r="DC46" i="21"/>
  <c r="DC44" i="21"/>
  <c r="DO46" i="21"/>
  <c r="DC61" i="21"/>
  <c r="DO114" i="21"/>
  <c r="DO55" i="21"/>
  <c r="DC116" i="21"/>
  <c r="CW55" i="21"/>
  <c r="DO116" i="21"/>
  <c r="DC55" i="21"/>
  <c r="DO118" i="21"/>
  <c r="CW75" i="21"/>
  <c r="CW117" i="21"/>
  <c r="CW114" i="21"/>
  <c r="DC114" i="21"/>
  <c r="DC117" i="21"/>
  <c r="DO117" i="21"/>
  <c r="CW81" i="21"/>
  <c r="DC60" i="21"/>
  <c r="DO51" i="21"/>
  <c r="DI121" i="21"/>
  <c r="DO81" i="21"/>
  <c r="DI60" i="21"/>
  <c r="CW121" i="21"/>
  <c r="DC81" i="21"/>
  <c r="DO60" i="21"/>
  <c r="DI51" i="21"/>
  <c r="DC121" i="21"/>
  <c r="DC136" i="21"/>
  <c r="DI118" i="21"/>
  <c r="DC118" i="21"/>
  <c r="CW77" i="21"/>
  <c r="DI77" i="21"/>
  <c r="CW136" i="21"/>
  <c r="DI105" i="21"/>
  <c r="DO105" i="21"/>
  <c r="DC105" i="21"/>
  <c r="CW105" i="21"/>
  <c r="DI6" i="21" l="1"/>
  <c r="DO6" i="21"/>
  <c r="CW6" i="21"/>
  <c r="DC6" i="21"/>
</calcChain>
</file>

<file path=xl/sharedStrings.xml><?xml version="1.0" encoding="utf-8"?>
<sst xmlns="http://schemas.openxmlformats.org/spreadsheetml/2006/main" count="745" uniqueCount="285">
  <si>
    <t>Price</t>
  </si>
  <si>
    <t>Condition</t>
  </si>
  <si>
    <t>Details</t>
  </si>
  <si>
    <t>CPI</t>
  </si>
  <si>
    <t>X</t>
  </si>
  <si>
    <t xml:space="preserve">Controlling Percentage </t>
  </si>
  <si>
    <t>Prior year Rev</t>
  </si>
  <si>
    <t>Wtd changes made</t>
  </si>
  <si>
    <t>Complies</t>
  </si>
  <si>
    <t>Price Ceiling</t>
  </si>
  <si>
    <t>CY1</t>
  </si>
  <si>
    <t>CY2</t>
  </si>
  <si>
    <t>CY3</t>
  </si>
  <si>
    <t>Effective date</t>
  </si>
  <si>
    <t>Effective days</t>
  </si>
  <si>
    <t>CY0</t>
  </si>
  <si>
    <t>Basket 1</t>
  </si>
  <si>
    <t>Basket 2</t>
  </si>
  <si>
    <t>Basket 3</t>
  </si>
  <si>
    <t>Basket 4</t>
  </si>
  <si>
    <t>CPI+X</t>
  </si>
  <si>
    <t xml:space="preserve">Requirement </t>
  </si>
  <si>
    <t>N/A</t>
  </si>
  <si>
    <t>MPF Single Migration</t>
  </si>
  <si>
    <t>MPF Bulk Migration</t>
  </si>
  <si>
    <t xml:space="preserve">MPF Tie Pair Modification (3 working day lead time Re-termination) </t>
  </si>
  <si>
    <t xml:space="preserve">Distant location full survey </t>
  </si>
  <si>
    <t xml:space="preserve">Co-location full survey </t>
  </si>
  <si>
    <t xml:space="preserve">Co-Mingling set up fee (per sq metre) </t>
  </si>
  <si>
    <t xml:space="preserve">Cooling per kw </t>
  </si>
  <si>
    <t xml:space="preserve">Service Charge per square metre per annum </t>
  </si>
  <si>
    <t xml:space="preserve">Handover </t>
  </si>
  <si>
    <t xml:space="preserve">Provision of sub meter </t>
  </si>
  <si>
    <t xml:space="preserve">MDF Licence Fee per Internal Tie Cable per annum </t>
  </si>
  <si>
    <t xml:space="preserve">Handover Distribution Frame charge per 100 pair tie cable </t>
  </si>
  <si>
    <t xml:space="preserve">Additional Handover Distribution Frame to provide additional 4800 tie pair capacity for B-BUSS7 </t>
  </si>
  <si>
    <t xml:space="preserve">Standalone Handover Distribution Frame (HDF) 9 </t>
  </si>
  <si>
    <t xml:space="preserve">Standalone Handover Distribution Frame (HDF) 18 </t>
  </si>
  <si>
    <t xml:space="preserve">Internal Tie Cable (2) Jointing Fixed Charge per External Tie Cable </t>
  </si>
  <si>
    <t>Internal and External Shifts</t>
  </si>
  <si>
    <t>Basket</t>
  </si>
  <si>
    <t>Control 
end date</t>
  </si>
  <si>
    <t>Sub-cap test</t>
  </si>
  <si>
    <t>TRCs</t>
  </si>
  <si>
    <t xml:space="preserve">Internal Tie Cable (2) – Connection </t>
  </si>
  <si>
    <t xml:space="preserve">Internal Tie Cable (2) – Annual Rental </t>
  </si>
  <si>
    <t xml:space="preserve">Hand-over Distribution Frame option per 100 pair Frame capacity </t>
  </si>
  <si>
    <t xml:space="preserve">Handover Distribution Frame Extension to provide additional 1500 tie pair capacity for MCU1 </t>
  </si>
  <si>
    <t xml:space="preserve">Internal 100 pair Tie Cable - HDF connected (1) for Co-Location and Co-Mingling – Connection </t>
  </si>
  <si>
    <t xml:space="preserve">Internal 100 pair Tie Cable - HDF connected (1) for Co-Location and Co-Mingling – Annual Rental </t>
  </si>
  <si>
    <t xml:space="preserve">20 CN Enhanced Specification LLU Internal Tie Cable (1) for Co-location and Co-mingling – Connection </t>
  </si>
  <si>
    <t xml:space="preserve">20 CN Enhanced Specification LLU Internal Tie Cable (1) for Co-location and Co-mingling – Annual Rental </t>
  </si>
  <si>
    <t xml:space="preserve">21CN-32 pair standard Internal Tie Cable-HDF connected – Connection </t>
  </si>
  <si>
    <t xml:space="preserve">21CN-32 pair standard Internal Tie Cable-HDF connected – Annual Rental </t>
  </si>
  <si>
    <t xml:space="preserve">21CN-64 pair standard Internal Tie Cable-HDF connected – Connection </t>
  </si>
  <si>
    <t xml:space="preserve">21CN-64 pair standard Internal Tie Cable-HDF connected – Annual Rental </t>
  </si>
  <si>
    <t xml:space="preserve">21CN-32 pair enhanced Internal Tie Cable-HDF connected – Connection </t>
  </si>
  <si>
    <t xml:space="preserve">21CN-32 pair enhanced Internal Tie Cable-HDF connected – Annual Rental </t>
  </si>
  <si>
    <t xml:space="preserve">21CN-64 pair enhanced Internal Tie Cable-HDF connected – Connection </t>
  </si>
  <si>
    <t xml:space="preserve">21CN-64 pair enhanced Internal Tie Cable-HDF connected – Annual Rental </t>
  </si>
  <si>
    <t xml:space="preserve">21CN-100 pair enhanced Internal Tie Cable-HDF connected – Connection </t>
  </si>
  <si>
    <t xml:space="preserve">21CN-100 pair enhanced Internal Tie Cable-HDF connected – Annual Rental </t>
  </si>
  <si>
    <t xml:space="preserve">LLU Internal Tie Cable Cease of 1-10 Cables (per Point of Presence) </t>
  </si>
  <si>
    <t xml:space="preserve">LLU Internal Tie Cable Cease of 11-20 Cables (per Point of Presence) </t>
  </si>
  <si>
    <t xml:space="preserve">LLU Internal Tie Cable Cease of 21-30 Cables (per Point of Presence) </t>
  </si>
  <si>
    <t xml:space="preserve">LLU Internal Tie Cable Cease of 31-40 Cables (per Point of Presence) </t>
  </si>
  <si>
    <t xml:space="preserve">LLU Internal Tie Cable Cease of 41-50 Cables (per Point of Presence) </t>
  </si>
  <si>
    <t xml:space="preserve">BT Provided External 100 Pair cable @ 100 metres - Connection charge per cable </t>
  </si>
  <si>
    <t xml:space="preserve">BT Provided External 100 Pair cable @ 100 metres - Connection charge per extra 100 pair </t>
  </si>
  <si>
    <t xml:space="preserve">BT Provided External 100 Pair cable @ 100 metres – Connection charge per extra 100 metres </t>
  </si>
  <si>
    <t xml:space="preserve">BT Provided External 100 Pair cable @ 100 metres - Rental per annum per cable </t>
  </si>
  <si>
    <t xml:space="preserve">BT Provided External 100 Pair cable @ 100 metres - Rental per annum per extra 100 pairs </t>
  </si>
  <si>
    <t xml:space="preserve">BT Provided External 100 Pair cable @ 100 metres - Rental per annum per extra 100m </t>
  </si>
  <si>
    <t xml:space="preserve">BT Provided external 500 Pair cable @ 100 metres - Connection charge per cable </t>
  </si>
  <si>
    <t xml:space="preserve">BT Provided external 500 Pair cable @ 100 metres – Connection charge per cable per extra 100m </t>
  </si>
  <si>
    <t xml:space="preserve">BT Provided external 500 Pair cable @ 100 metres - Connection charge per cable per extra 100 pairs </t>
  </si>
  <si>
    <t xml:space="preserve">BT Provided external -500 Pair cable @ 100 metres - Rental per annum per cable </t>
  </si>
  <si>
    <t xml:space="preserve">BT Provided external -500 Pair cable @ 100 metres - Rental per annum per extra 100m </t>
  </si>
  <si>
    <t xml:space="preserve">BT Provided external 500 Pair cable @ 100 metres - Rental per annum per extra 100 pairs </t>
  </si>
  <si>
    <t xml:space="preserve">Communications Provider provided External Tie Cable Pull Through – 100 Pair cable @ 100 metres - Connection charge per cable </t>
  </si>
  <si>
    <t xml:space="preserve">Communications Provider provided External Tie Cable Pull Through – 100 Pair cable @ 100 metres - Rental fixed per annum per cable </t>
  </si>
  <si>
    <t xml:space="preserve">Communications Provider Provided External Tie Cable Pull Through – 500 Pair cable @ 100 metres - Connection charge per cable </t>
  </si>
  <si>
    <t xml:space="preserve">Communications Provider Provided External Tie Cable Pull Through – 500 Pair cable @ 100 metres - Rental fixed per annum per cable </t>
  </si>
  <si>
    <t>Communications Provider provided External Tie Cable Pull Through – 500 Pair cable @ 100 metres - Rental fixed per annum per extra 100 pairs</t>
  </si>
  <si>
    <t>Communications Provider provided External Tie Cable Pull Through – 100 Pair cable @ 100 metres - Connection charge per extra 100 pairs</t>
  </si>
  <si>
    <t>Communications Provider provided External Tie Cable Pull Through – 100 Pair cable @ 100 metres - Rental fixed per annum per extra 100 pairs</t>
  </si>
  <si>
    <t>Communications Provider provided External Tie Cable Pull Through – 500 Pair cable @ 100 metres - Connection charge per extra 100 pairs</t>
  </si>
  <si>
    <t xml:space="preserve">MPF MDF Remove Jumper Order Singleton Charge </t>
  </si>
  <si>
    <t xml:space="preserve">MPF MDF Remove Jumper Order Bulk Charge </t>
  </si>
  <si>
    <t xml:space="preserve">SMPF MDF Remove Jumper Order Singleton Charge </t>
  </si>
  <si>
    <t xml:space="preserve">SMPF MDF Remove Jumper Order Bulk Charge </t>
  </si>
  <si>
    <t xml:space="preserve">MPF Working Line Takeover (WLTO) </t>
  </si>
  <si>
    <t xml:space="preserve">MPF Connection Charge Stopped Line Provide </t>
  </si>
  <si>
    <t xml:space="preserve">MPF Working Line Takeover (WLTO) Re-using existing LIJ </t>
  </si>
  <si>
    <t xml:space="preserve">MPF Connection Charge Stopped Line Provide Re-using existing LIJ </t>
  </si>
  <si>
    <t xml:space="preserve">MPF Connection charge – New Provide Standard </t>
  </si>
  <si>
    <t xml:space="preserve">MPF Tie Pair Modification (Multiple Re-termination) </t>
  </si>
  <si>
    <t xml:space="preserve">Missed joint survey or testing appointment </t>
  </si>
  <si>
    <t xml:space="preserve">Co-location order rejection - no space available </t>
  </si>
  <si>
    <t xml:space="preserve">Co-Mingling order rejection - no space or insufficient space available </t>
  </si>
  <si>
    <t xml:space="preserve">APO Cancellation Charge </t>
  </si>
  <si>
    <t xml:space="preserve">Comingling Shared Point of Presence Administration Fee </t>
  </si>
  <si>
    <t xml:space="preserve">HDF sub rack (per sub rack 3x 100 pair capacity) </t>
  </si>
  <si>
    <t xml:space="preserve">HDF cabinet 800mm (w) x 600mm (d) for FCP </t>
  </si>
  <si>
    <t xml:space="preserve">HDF cabinet 800mm (w) x 800mm (d) for FCP </t>
  </si>
  <si>
    <t xml:space="preserve">MCB customisation at initial build for FCP </t>
  </si>
  <si>
    <t xml:space="preserve">BT’s Normal Working Hours, planned (hourly charge) </t>
  </si>
  <si>
    <t xml:space="preserve">BT’s Normal Working Hours, unplanned (hourly charge) </t>
  </si>
  <si>
    <t xml:space="preserve">BASIS (BT Assisted Site Delivery Service) fixed charge </t>
  </si>
  <si>
    <t xml:space="preserve">Site Access </t>
  </si>
  <si>
    <t xml:space="preserve">Survey for capacity upgrade </t>
  </si>
  <si>
    <t xml:space="preserve">Security rental per sq. metre per annum </t>
  </si>
  <si>
    <t xml:space="preserve">Security partitioning per site – annual rental charge </t>
  </si>
  <si>
    <t xml:space="preserve">Rental of existing capacity per kW per annum (Charges will appear in billed units of decawatts (10W)) </t>
  </si>
  <si>
    <t xml:space="preserve">AC Final Distribution Rental per 10kw increment per annum (Charges will appear in billed units of decawatts (10W) </t>
  </si>
  <si>
    <t xml:space="preserve">Cabinet doors per pair for FCP only (where provided as an upgrade will be subject to a Site Visit charge) </t>
  </si>
  <si>
    <t xml:space="preserve">Rack Space Unit (RSU) for FCP to include lighting and cable management </t>
  </si>
  <si>
    <t xml:space="preserve">FCP (Powerbase) AC only base unit 800mm (w) x 800mm (d) to include lighting and cable management </t>
  </si>
  <si>
    <t xml:space="preserve">FCP (Powerbase) AC only base unit 600mm (w) x 800mm (d) to include lighting and cable management </t>
  </si>
  <si>
    <t xml:space="preserve">FCP (Powerbase) AC only base unit 800mm (w) x 600mm (d) to include lighting and cable management </t>
  </si>
  <si>
    <t xml:space="preserve">Site visit charge to be allocated to all orders not in conjunction with the installation of a base product </t>
  </si>
  <si>
    <t>Stand-alone items</t>
  </si>
  <si>
    <t>Basket 1 - Tie Cables</t>
  </si>
  <si>
    <t>Basket 2 - Hard Ceases</t>
  </si>
  <si>
    <t>Basket 3 - MPF New Provide Services</t>
  </si>
  <si>
    <t>CY2 - 19/20</t>
  </si>
  <si>
    <t>CY3 - 20/21</t>
  </si>
  <si>
    <t>MPF Special Fault Investigation  2 ( SFI2) - Base module</t>
  </si>
  <si>
    <t>MPF Special Fault Investigation  2 ( SFI2) - Network module</t>
  </si>
  <si>
    <t>MPF Special Fault Investigation  2 ( SFI2) - Frame module</t>
  </si>
  <si>
    <t>MPF Special Fault Investigation  2 ( SFI2) - Internal Wiring module</t>
  </si>
  <si>
    <t>MPF Special Fault Investigation  2 ( SFI2) - Internal equip module</t>
  </si>
  <si>
    <t>MPF Special Fault Investigation  2 ( SFI2) - Coop module</t>
  </si>
  <si>
    <t>MPF Special Fault Investigation  2 ( SFI2) - Frame direct module</t>
  </si>
  <si>
    <t>Standard Chargeable Visit (Visit plus up to 1 hours work) - Normal Working Day</t>
  </si>
  <si>
    <t>Standard Chargeable Visit (Visit plus up to 1 hours work) -All other times except Sundays and Public / Bank Holidays</t>
  </si>
  <si>
    <t xml:space="preserve">Standard Chargeable Visit (Visit plus up to 1 hours work) - Sundays and Public/ Bank Holidays </t>
  </si>
  <si>
    <t>Additional Hours (or Part thereof) Normal Working Day</t>
  </si>
  <si>
    <t>Additional Hours (or Part thereof) All other times except Sundays and Public / Bank Holidays</t>
  </si>
  <si>
    <t xml:space="preserve">Additional Hours (or Part thereof) - Sundays and Public/ Bank Holidays </t>
  </si>
  <si>
    <t>Supplementary charges (Per Visit) All other times except Sundays and Public / Bank Holidays</t>
  </si>
  <si>
    <t xml:space="preserve">Supplementary charges (Per Visit) - Sundays and Public/ Bank Holidays </t>
  </si>
  <si>
    <t>Supplementary charges (Per Hour or Part thereof)  All other times except Sundays and Public / Bank Holidays</t>
  </si>
  <si>
    <t xml:space="preserve">Supplementary charges (Per Hour or Part thereof) -Sundays and Public/ Bank Holidays </t>
  </si>
  <si>
    <t>Additional Line shifted</t>
  </si>
  <si>
    <t>Sub-cap compliance</t>
  </si>
  <si>
    <t>Price control</t>
  </si>
  <si>
    <t>Max price in year</t>
  </si>
  <si>
    <t>% price change in year</t>
  </si>
  <si>
    <t>Complies with Sub-cap</t>
  </si>
  <si>
    <t>Sub-cap control CPI+X+Y</t>
  </si>
  <si>
    <t>Sub-cap Y</t>
  </si>
  <si>
    <t>LLU WLA CC Compliance</t>
  </si>
  <si>
    <t>Total</t>
  </si>
  <si>
    <t>%</t>
  </si>
  <si>
    <t>16/17</t>
  </si>
  <si>
    <t>CCY1</t>
  </si>
  <si>
    <t>Sub-cap level</t>
  </si>
  <si>
    <t>Basket revenues</t>
  </si>
  <si>
    <t>Revenue impact</t>
  </si>
  <si>
    <t>Standard Line test</t>
  </si>
  <si>
    <t>Basket 4 - Co-Mingling New Provide and Rental Services</t>
  </si>
  <si>
    <t>Cancellation of MPF Orders</t>
  </si>
  <si>
    <t>Price of GEA Bandwidth Modify to 40/10</t>
  </si>
  <si>
    <t>Price of Cancellation of MPF orders</t>
  </si>
  <si>
    <t>Complies?</t>
  </si>
  <si>
    <t>per WLA</t>
  </si>
  <si>
    <t>Amend MPF orders</t>
  </si>
  <si>
    <t>Price of Amend MPF orders</t>
  </si>
  <si>
    <t>Total Revenues above</t>
  </si>
  <si>
    <t>YEAR 1</t>
  </si>
  <si>
    <t>Revenues per RFS</t>
  </si>
  <si>
    <t>Difference</t>
  </si>
  <si>
    <t>Reconciling items:</t>
  </si>
  <si>
    <t>TOTAL DIFFERENCE</t>
  </si>
  <si>
    <t>Check</t>
  </si>
  <si>
    <t>SMPF Singleton jumper remove = MPF Singleton jumper remove</t>
  </si>
  <si>
    <t>SMPF Bulk jumper remove = MPF Bulk jumper remove</t>
  </si>
  <si>
    <t>Cancel MPF orders</t>
  </si>
  <si>
    <t>CHECK</t>
  </si>
  <si>
    <t>7A.7</t>
  </si>
  <si>
    <t>7A.5</t>
  </si>
  <si>
    <t>7A.4</t>
  </si>
  <si>
    <t>7A.2a</t>
  </si>
  <si>
    <t>7A.2b</t>
  </si>
  <si>
    <t>7A.7c</t>
  </si>
  <si>
    <t>7A.2D</t>
  </si>
  <si>
    <t>Charge Control Model</t>
  </si>
  <si>
    <t>7A.2c</t>
  </si>
  <si>
    <t>Change 1</t>
  </si>
  <si>
    <t>Change 2</t>
  </si>
  <si>
    <t>Change 3</t>
  </si>
  <si>
    <t>Change 4</t>
  </si>
  <si>
    <t>Change 5</t>
  </si>
  <si>
    <t>Initial Price</t>
  </si>
  <si>
    <t>Weighted Average Price</t>
  </si>
  <si>
    <t>Change in weighted Average price</t>
  </si>
  <si>
    <t>% of year in effect</t>
  </si>
  <si>
    <t>Days in period:</t>
  </si>
  <si>
    <t>error checker</t>
  </si>
  <si>
    <t>7A.2e</t>
  </si>
  <si>
    <t>7A.2f</t>
  </si>
  <si>
    <t xml:space="preserve">7A.3  </t>
  </si>
  <si>
    <t>7A.6(a)</t>
  </si>
  <si>
    <t>Price of MPF Cancellation</t>
  </si>
  <si>
    <t>7A.7a</t>
  </si>
  <si>
    <t>7A.7b</t>
  </si>
  <si>
    <t>SMPF Remove jumper single order</t>
  </si>
  <si>
    <t>SMPF Remove jumper bulk order</t>
  </si>
  <si>
    <t>Price of MPF remove jumper single</t>
  </si>
  <si>
    <t>Price of SMPF remove jumper single</t>
  </si>
  <si>
    <t>Price of MPF remove jumper bulk</t>
  </si>
  <si>
    <t>Price of SMPF remove jumper bulk</t>
  </si>
  <si>
    <t>Prior Year Revenues</t>
  </si>
  <si>
    <t>V.5</t>
  </si>
  <si>
    <t>RFS Reconciliation</t>
  </si>
  <si>
    <t>Current Price</t>
  </si>
  <si>
    <t>1819 Rev £m (Sep Fcst)</t>
  </si>
  <si>
    <t>1819 Rev impact £m</t>
  </si>
  <si>
    <t xml:space="preserve">Proposed New Price </t>
  </si>
  <si>
    <t>No change in price</t>
  </si>
  <si>
    <t>7A.6</t>
  </si>
  <si>
    <t>7A.5/6</t>
  </si>
  <si>
    <t>7A..3</t>
  </si>
  <si>
    <t>7A.4/5</t>
  </si>
  <si>
    <t>CCY1 - 18/19 First relevant period</t>
  </si>
  <si>
    <t>CCY1 - 18/19 Second relevant period</t>
  </si>
  <si>
    <t>CY1 - 18/19- 1st RP</t>
  </si>
  <si>
    <t>CY1 - 18/19- 2nd relevant period</t>
  </si>
  <si>
    <t>CY1 - 1st RP</t>
  </si>
  <si>
    <t>CY1 - 2nd RP</t>
  </si>
  <si>
    <t>RFS 1718 (for CY1)</t>
  </si>
  <si>
    <t>RFS 1920 for CY3</t>
  </si>
  <si>
    <t>RFS 1819 for CY2</t>
  </si>
  <si>
    <t>MPF Tie Pair Modification (3 working day lead time Re-termination)</t>
  </si>
  <si>
    <t>MPF Tie Pair Modification (Multiple Re-termination)</t>
  </si>
  <si>
    <t>LLU P&amp;B New PoP Bespoke Charges</t>
  </si>
  <si>
    <t>SMPF Cessation</t>
  </si>
  <si>
    <t>SMPF Bulk Jumper Removal Late Cancellation</t>
  </si>
  <si>
    <t>Flexi Cease - LIJ</t>
  </si>
  <si>
    <t>MPF New Provide Cancellations</t>
  </si>
  <si>
    <t>TOTAL</t>
  </si>
  <si>
    <t>MPF Connection Charge Stopped Line Provide Re-using existing LIJ Cancellations</t>
  </si>
  <si>
    <t>MPF Intermittent Fault Cancellations</t>
  </si>
  <si>
    <t>SMPF Intermittent Fault Cancellations</t>
  </si>
  <si>
    <t>LLU P&amp;B 01-10 Internal Tie Cables Cessation</t>
  </si>
  <si>
    <t>LLU P&amp;B Distant Location ITC Rental</t>
  </si>
  <si>
    <t>MPF Start Late Cancellations</t>
  </si>
  <si>
    <t>Ofcom Control</t>
  </si>
  <si>
    <t>7A.1(a)</t>
  </si>
  <si>
    <t>7A.1(b)</t>
  </si>
  <si>
    <t>7A.1(d)</t>
  </si>
  <si>
    <t>7A.1A(a)</t>
  </si>
  <si>
    <t>7A.1A(b)</t>
  </si>
  <si>
    <t>7A.1A(d)</t>
  </si>
  <si>
    <t>Basket 3: MPF New Provide Services</t>
  </si>
  <si>
    <t>Basket 4: Co-mingling New Provide &amp; Rental Services</t>
  </si>
  <si>
    <t>Basket 1: Tie Cables</t>
  </si>
  <si>
    <t>Basket 2: Hard Ceases</t>
  </si>
  <si>
    <t>Total Basket Revenues</t>
  </si>
  <si>
    <t>Basket Revenues per RFS</t>
  </si>
  <si>
    <t>Revenue for products in basket but not in RFS</t>
  </si>
  <si>
    <t>RFS revenues for products not in basket:</t>
  </si>
  <si>
    <t>MPF Rental SML1 (annual)</t>
  </si>
  <si>
    <t>MPF Cease</t>
  </si>
  <si>
    <t>SMPF Cease</t>
  </si>
  <si>
    <t>MPF Standard Line Test</t>
  </si>
  <si>
    <t>7A.1A(c)</t>
  </si>
  <si>
    <t>7A.2</t>
  </si>
  <si>
    <t>7A.7(c)</t>
  </si>
  <si>
    <t>7C.5(b)</t>
  </si>
  <si>
    <t>7A.1(c)</t>
  </si>
  <si>
    <t xml:space="preserve">FCP (Powerbase) AC only base unit 600mm (w) x 600mm (d) to include lighting and cable management </t>
  </si>
  <si>
    <t>Complies with price ceiling</t>
  </si>
  <si>
    <t>Yes</t>
  </si>
  <si>
    <t xml:space="preserve"> </t>
  </si>
  <si>
    <t>7C.5 (a)</t>
  </si>
  <si>
    <t>7C.5 (b)</t>
  </si>
  <si>
    <t>TRUE</t>
  </si>
  <si>
    <t>% price change in period</t>
  </si>
  <si>
    <t>Reduction met in period</t>
  </si>
  <si>
    <t>Average price in period</t>
  </si>
  <si>
    <t>Max price in period</t>
  </si>
  <si>
    <t>Price change in period</t>
  </si>
  <si>
    <t>£m</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</si>
</sst>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Red]\-&quot;£&quot;#,##0"/>
    <numFmt numFmtId="8" formatCode="&quot;£&quot;#,##0.00;[Red]\-&quot;£&quot;#,##0.00"/>
    <numFmt numFmtId="44" formatCode="_-&quot;£&quot;* #,##0.00_-;\-&quot;£&quot;* #,##0.00_-;_-&quot;£&quot;* &quot;-&quot;??_-;_-@_-"/>
    <numFmt numFmtId="43" formatCode="_-* #,##0.00_-;\-* #,##0.00_-;_-* &quot;-&quot;??_-;_-@_-"/>
    <numFmt numFmtId="164" formatCode="#,##0.00_ ;[Red]\-#,##0.00\ "/>
    <numFmt numFmtId="165" formatCode="0.0%"/>
    <numFmt numFmtId="166" formatCode="&quot;£&quot;#,##0.00"/>
    <numFmt numFmtId="167" formatCode="0_ ;[Red]\-0\ "/>
    <numFmt numFmtId="168" formatCode="#,##0_ ;[Red]\-#,##0\ "/>
    <numFmt numFmtId="169" formatCode="#,##0.000"/>
    <numFmt numFmtId="170" formatCode="&quot;£&quot;#,##0.0;[Red]\-&quot;£&quot;#,##0.0"/>
    <numFmt numFmtId="171" formatCode="#,##0.0\ ;\(#,##0.0\);0\ "/>
    <numFmt numFmtId="172" formatCode="#,##0.0\ ;\(#,##0.0\);0.0\ "/>
    <numFmt numFmtId="173" formatCode="#,##0\ ;\(#,##0\);0\ "/>
    <numFmt numFmtId="174" formatCode="#,##0.00\ ;\(#,##0.00\);0\ "/>
    <numFmt numFmtId="175" formatCode="&quot;£&quot;#,##0"/>
    <numFmt numFmtId="176" formatCode="#,##0.0000_ ;[Red]\-#,##0.0000\ "/>
    <numFmt numFmtId="177" formatCode="General\ &quot;.&quot;"/>
    <numFmt numFmtId="178" formatCode="mmm\ yyyy"/>
    <numFmt numFmtId="179" formatCode="[$-F800]dddd\,\ mmmm\ dd\,\ yyyy"/>
    <numFmt numFmtId="180" formatCode="&quot;£&quot;#,##0.000"/>
    <numFmt numFmtId="181" formatCode="&quot;£&quot;#,##0.0"/>
  </numFmts>
  <fonts count="48" x14ac:knownFonts="1">
    <font>
      <sz val="11"/>
      <color theme="1"/>
      <name val="Calibri"/>
      <family val="2"/>
      <scheme val="minor"/>
    </font>
    <font>
      <sz val="9"/>
      <color theme="1"/>
      <name val="Calibri"/>
      <family val="2"/>
      <scheme val="minor"/>
    </font>
    <font>
      <sz val="11"/>
      <color theme="1"/>
      <name val="Calibri"/>
      <family val="2"/>
      <scheme val="minor"/>
    </font>
    <font>
      <sz val="11"/>
      <color rgb="FF9C6500"/>
      <name val="Calibri"/>
      <family val="2"/>
      <scheme val="minor"/>
    </font>
    <font>
      <sz val="9"/>
      <color theme="1"/>
      <name val="Arial"/>
      <family val="2"/>
    </font>
    <font>
      <b/>
      <sz val="9"/>
      <color theme="1"/>
      <name val="Arial"/>
      <family val="2"/>
    </font>
    <font>
      <sz val="9"/>
      <name val="Arial"/>
      <family val="2"/>
    </font>
    <font>
      <sz val="8"/>
      <color theme="1"/>
      <name val="Calibri"/>
      <family val="2"/>
      <scheme val="minor"/>
    </font>
    <font>
      <b/>
      <sz val="9"/>
      <color theme="1"/>
      <name val="Calibri"/>
      <family val="2"/>
      <scheme val="minor"/>
    </font>
    <font>
      <sz val="9"/>
      <name val="Calibri"/>
      <family val="2"/>
      <scheme val="minor"/>
    </font>
    <font>
      <b/>
      <sz val="9"/>
      <name val="Calibri"/>
      <family val="2"/>
      <scheme val="minor"/>
    </font>
    <font>
      <b/>
      <sz val="11"/>
      <color theme="1"/>
      <name val="Calibri"/>
      <family val="2"/>
      <scheme val="minor"/>
    </font>
    <font>
      <b/>
      <sz val="15"/>
      <color theme="0"/>
      <name val="Calibri"/>
      <family val="2"/>
      <scheme val="minor"/>
    </font>
    <font>
      <sz val="10"/>
      <name val="Arial"/>
      <family val="2"/>
    </font>
    <font>
      <b/>
      <sz val="11"/>
      <color theme="1"/>
      <name val="Arial"/>
      <family val="2"/>
    </font>
    <font>
      <b/>
      <u/>
      <sz val="9"/>
      <color theme="1"/>
      <name val="Calibri"/>
      <family val="2"/>
      <scheme val="minor"/>
    </font>
    <font>
      <b/>
      <u/>
      <sz val="9"/>
      <name val="Calibri"/>
      <family val="2"/>
      <scheme val="minor"/>
    </font>
    <font>
      <sz val="11"/>
      <color rgb="FF9C0006"/>
      <name val="Calibri"/>
      <family val="2"/>
      <scheme val="minor"/>
    </font>
    <font>
      <sz val="11"/>
      <color theme="0"/>
      <name val="Calibri"/>
      <family val="2"/>
      <scheme val="minor"/>
    </font>
    <font>
      <b/>
      <sz val="11"/>
      <color theme="3"/>
      <name val="Calibri"/>
      <family val="2"/>
      <scheme val="minor"/>
    </font>
    <font>
      <b/>
      <sz val="11"/>
      <color rgb="FF3F3F3F"/>
      <name val="Calibri"/>
      <family val="2"/>
      <scheme val="minor"/>
    </font>
    <font>
      <b/>
      <sz val="14"/>
      <name val="Arial"/>
      <family val="2"/>
    </font>
    <font>
      <sz val="11"/>
      <color rgb="FFFF0000"/>
      <name val="Calibri"/>
      <family val="2"/>
      <scheme val="minor"/>
    </font>
    <font>
      <b/>
      <sz val="9"/>
      <color theme="0"/>
      <name val="Arial"/>
      <family val="2"/>
    </font>
    <font>
      <sz val="9"/>
      <color rgb="FFFF0000"/>
      <name val="Arial"/>
      <family val="2"/>
    </font>
    <font>
      <sz val="10"/>
      <name val="Arial"/>
      <family val="2"/>
    </font>
    <font>
      <b/>
      <sz val="12"/>
      <color rgb="FF55379B"/>
      <name val="Calibri"/>
      <family val="2"/>
      <scheme val="minor"/>
    </font>
    <font>
      <sz val="10"/>
      <color rgb="FF999999"/>
      <name val="Calibri"/>
      <family val="2"/>
      <scheme val="minor"/>
    </font>
    <font>
      <b/>
      <sz val="10"/>
      <name val="Calibri"/>
      <family val="2"/>
      <scheme val="minor"/>
    </font>
    <font>
      <sz val="10"/>
      <name val="Calibri"/>
      <family val="2"/>
      <scheme val="minor"/>
    </font>
    <font>
      <b/>
      <sz val="10"/>
      <color rgb="FF55379B"/>
      <name val="Calibri"/>
      <family val="2"/>
      <scheme val="minor"/>
    </font>
    <font>
      <i/>
      <sz val="9"/>
      <color theme="1"/>
      <name val="Arial"/>
      <family val="2"/>
    </font>
    <font>
      <sz val="10"/>
      <name val="MS Sans Serif"/>
      <family val="2"/>
    </font>
    <font>
      <b/>
      <sz val="12"/>
      <color indexed="8"/>
      <name val="Arial"/>
      <family val="2"/>
    </font>
    <font>
      <sz val="9"/>
      <color indexed="8"/>
      <name val="Arial"/>
      <family val="2"/>
    </font>
    <font>
      <sz val="10"/>
      <color indexed="8"/>
      <name val="Arial"/>
      <family val="2"/>
    </font>
    <font>
      <sz val="10"/>
      <color indexed="8"/>
      <name val="MS Sans Serif"/>
      <family val="2"/>
    </font>
    <font>
      <b/>
      <u/>
      <sz val="10"/>
      <name val="Arial"/>
      <family val="2"/>
    </font>
    <font>
      <b/>
      <u/>
      <sz val="10"/>
      <name val="MS Sans Serif"/>
      <family val="2"/>
    </font>
    <font>
      <sz val="16"/>
      <color indexed="20"/>
      <name val="Arial"/>
      <family val="2"/>
    </font>
    <font>
      <b/>
      <sz val="10"/>
      <color indexed="8"/>
      <name val="Arial"/>
      <family val="2"/>
    </font>
    <font>
      <sz val="14"/>
      <name val="Arial"/>
      <family val="2"/>
    </font>
    <font>
      <b/>
      <sz val="16"/>
      <color indexed="56"/>
      <name val="Arial"/>
      <family val="2"/>
    </font>
    <font>
      <b/>
      <sz val="10"/>
      <color indexed="12"/>
      <name val="Arial"/>
      <family val="2"/>
    </font>
    <font>
      <sz val="10"/>
      <color indexed="12"/>
      <name val="Arial"/>
      <family val="2"/>
    </font>
    <font>
      <u/>
      <sz val="10"/>
      <color indexed="12"/>
      <name val="Arial"/>
      <family val="2"/>
    </font>
    <font>
      <b/>
      <u/>
      <sz val="10"/>
      <color indexed="12"/>
      <name val="Arial"/>
      <family val="2"/>
    </font>
    <font>
      <b/>
      <sz val="10"/>
      <color indexed="63"/>
      <name val="Arial"/>
      <family val="2"/>
    </font>
  </fonts>
  <fills count="32">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206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5" tint="0.59999389629810485"/>
        <bgColor indexed="65"/>
      </patternFill>
    </fill>
    <fill>
      <patternFill patternType="solid">
        <fgColor theme="5" tint="0.79998168889431442"/>
        <bgColor indexed="65"/>
      </patternFill>
    </fill>
    <fill>
      <patternFill patternType="solid">
        <fgColor rgb="FFFFC7CE"/>
      </patternFill>
    </fill>
    <fill>
      <patternFill patternType="solid">
        <fgColor theme="4" tint="0.39997558519241921"/>
        <bgColor indexed="65"/>
      </patternFill>
    </fill>
    <fill>
      <patternFill patternType="solid">
        <fgColor theme="9" tint="0.79998168889431442"/>
        <bgColor indexed="65"/>
      </patternFill>
    </fill>
    <fill>
      <patternFill patternType="solid">
        <fgColor rgb="FFF2F2F2"/>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59999389629810485"/>
        <bgColor indexed="65"/>
      </patternFill>
    </fill>
    <fill>
      <patternFill patternType="solid">
        <fgColor theme="3"/>
        <bgColor indexed="64"/>
      </patternFill>
    </fill>
    <fill>
      <patternFill patternType="solid">
        <fgColor rgb="FFFFFFCC"/>
      </patternFill>
    </fill>
    <fill>
      <patternFill patternType="solid">
        <fgColor theme="4" tint="0.39997558519241921"/>
        <bgColor indexed="64"/>
      </patternFill>
    </fill>
    <fill>
      <patternFill patternType="solid">
        <fgColor rgb="FFE7ECF3"/>
        <bgColor indexed="64"/>
      </patternFill>
    </fill>
    <fill>
      <patternFill patternType="solid">
        <fgColor theme="9" tint="0.59999389629810485"/>
        <bgColor indexed="64"/>
      </patternFill>
    </fill>
    <fill>
      <patternFill patternType="solid">
        <fgColor indexed="22"/>
      </patternFill>
    </fill>
    <fill>
      <patternFill patternType="solid">
        <fgColor rgb="FFFF0000"/>
        <bgColor indexed="64"/>
      </patternFill>
    </fill>
  </fills>
  <borders count="38">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thick">
        <color theme="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rgb="FF99D1E8"/>
      </bottom>
      <diagonal/>
    </border>
    <border>
      <left/>
      <right/>
      <top style="thin">
        <color rgb="FFE5E5E5"/>
      </top>
      <bottom style="thin">
        <color rgb="FFE5E5E5"/>
      </bottom>
      <diagonal/>
    </border>
    <border>
      <left/>
      <right/>
      <top style="thin">
        <color rgb="FF3F3F3F"/>
      </top>
      <bottom style="thin">
        <color rgb="FF3F3F3F"/>
      </bottom>
      <diagonal/>
    </border>
    <border>
      <left/>
      <right style="medium">
        <color indexed="64"/>
      </right>
      <top/>
      <bottom style="medium">
        <color indexed="64"/>
      </bottom>
      <diagonal/>
    </border>
    <border>
      <left/>
      <right/>
      <top style="medium">
        <color indexed="64"/>
      </top>
      <bottom style="medium">
        <color indexed="64"/>
      </bottom>
      <diagonal/>
    </border>
  </borders>
  <cellStyleXfs count="44">
    <xf numFmtId="0" fontId="0" fillId="0" borderId="0"/>
    <xf numFmtId="9" fontId="2" fillId="0" borderId="0" applyFont="0" applyFill="0" applyBorder="0" applyAlignment="0" applyProtection="0"/>
    <xf numFmtId="44" fontId="2" fillId="0" borderId="0" applyFont="0" applyFill="0" applyBorder="0" applyAlignment="0" applyProtection="0"/>
    <xf numFmtId="0" fontId="3" fillId="2" borderId="0" applyNumberFormat="0" applyBorder="0" applyAlignment="0" applyProtection="0"/>
    <xf numFmtId="0" fontId="12" fillId="12" borderId="11"/>
    <xf numFmtId="0" fontId="8" fillId="6" borderId="0"/>
    <xf numFmtId="0" fontId="13" fillId="0" borderId="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2" fillId="19" borderId="0" applyNumberFormat="0" applyBorder="0" applyAlignment="0" applyProtection="0"/>
    <xf numFmtId="0" fontId="19" fillId="0" borderId="0" applyNumberFormat="0" applyFill="0" applyBorder="0" applyAlignment="0" applyProtection="0"/>
    <xf numFmtId="0" fontId="20" fillId="20" borderId="24" applyNumberFormat="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26" borderId="32" applyNumberFormat="0" applyFont="0" applyAlignment="0" applyProtection="0"/>
    <xf numFmtId="0" fontId="25" fillId="0" borderId="0"/>
    <xf numFmtId="0" fontId="26" fillId="3" borderId="0"/>
    <xf numFmtId="0" fontId="27" fillId="3" borderId="0">
      <alignment horizontal="left" vertical="top" wrapText="1"/>
    </xf>
    <xf numFmtId="0" fontId="27" fillId="3" borderId="0">
      <alignment horizontal="right" wrapText="1"/>
    </xf>
    <xf numFmtId="0" fontId="27" fillId="3" borderId="33">
      <alignment horizontal="left" wrapText="1"/>
    </xf>
    <xf numFmtId="0" fontId="27" fillId="3" borderId="33">
      <alignment horizontal="right" wrapText="1"/>
    </xf>
    <xf numFmtId="171" fontId="29" fillId="28" borderId="0">
      <alignment horizontal="right"/>
      <protection hidden="1"/>
    </xf>
    <xf numFmtId="0" fontId="30" fillId="3" borderId="0"/>
    <xf numFmtId="172" fontId="29" fillId="0" borderId="0">
      <alignment horizontal="right"/>
      <protection hidden="1"/>
    </xf>
    <xf numFmtId="173" fontId="29" fillId="0" borderId="0">
      <alignment horizontal="right"/>
      <protection hidden="1"/>
    </xf>
    <xf numFmtId="174" fontId="29" fillId="0" borderId="0">
      <alignment horizontal="right"/>
      <protection hidden="1"/>
    </xf>
    <xf numFmtId="0" fontId="30" fillId="3" borderId="34">
      <alignment vertical="center" wrapText="1"/>
    </xf>
    <xf numFmtId="171" fontId="28" fillId="0" borderId="34">
      <alignment horizontal="right"/>
      <protection hidden="1"/>
    </xf>
    <xf numFmtId="171" fontId="28" fillId="28" borderId="34">
      <alignment horizontal="right"/>
      <protection hidden="1"/>
    </xf>
    <xf numFmtId="173" fontId="28" fillId="0" borderId="34">
      <alignment horizontal="right"/>
      <protection hidden="1"/>
    </xf>
    <xf numFmtId="0" fontId="13" fillId="0" borderId="0"/>
    <xf numFmtId="0" fontId="32" fillId="0" borderId="0"/>
    <xf numFmtId="177" fontId="33" fillId="30" borderId="23" applyAlignment="0" applyProtection="0"/>
    <xf numFmtId="177" fontId="33" fillId="30" borderId="23" applyAlignment="0" applyProtection="0"/>
    <xf numFmtId="15" fontId="34" fillId="0" borderId="0" applyFill="0" applyBorder="0" applyAlignment="0" applyProtection="0">
      <alignment horizontal="center"/>
    </xf>
    <xf numFmtId="0" fontId="13" fillId="0" borderId="0"/>
    <xf numFmtId="0" fontId="45" fillId="0" borderId="0" applyNumberFormat="0" applyFill="0" applyBorder="0" applyAlignment="0" applyProtection="0">
      <alignment vertical="top"/>
      <protection locked="0"/>
    </xf>
    <xf numFmtId="0" fontId="2" fillId="0" borderId="0"/>
    <xf numFmtId="0" fontId="13" fillId="0" borderId="0"/>
  </cellStyleXfs>
  <cellXfs count="431">
    <xf numFmtId="0" fontId="0" fillId="0" borderId="0" xfId="0"/>
    <xf numFmtId="0" fontId="1" fillId="0" borderId="0" xfId="0" applyFont="1" applyAlignment="1">
      <alignment vertical="center"/>
    </xf>
    <xf numFmtId="164" fontId="1" fillId="0" borderId="1" xfId="0" applyNumberFormat="1" applyFont="1" applyBorder="1" applyAlignment="1">
      <alignment vertical="center"/>
    </xf>
    <xf numFmtId="0" fontId="1" fillId="0" borderId="1" xfId="0" applyFont="1" applyBorder="1" applyAlignment="1">
      <alignment vertical="center"/>
    </xf>
    <xf numFmtId="0" fontId="1" fillId="0" borderId="0" xfId="0" applyFont="1" applyBorder="1" applyAlignment="1">
      <alignment vertical="center"/>
    </xf>
    <xf numFmtId="164" fontId="1" fillId="0" borderId="0" xfId="0" applyNumberFormat="1" applyFont="1" applyBorder="1" applyAlignment="1">
      <alignment vertical="center"/>
    </xf>
    <xf numFmtId="165" fontId="1" fillId="0" borderId="0" xfId="1" applyNumberFormat="1" applyFont="1" applyAlignment="1">
      <alignment horizontal="center" vertical="center"/>
    </xf>
    <xf numFmtId="165" fontId="1" fillId="0" borderId="1" xfId="1" applyNumberFormat="1" applyFont="1" applyBorder="1" applyAlignment="1">
      <alignment horizontal="center" vertical="center"/>
    </xf>
    <xf numFmtId="165" fontId="1" fillId="0" borderId="0" xfId="1" applyNumberFormat="1" applyFont="1" applyBorder="1" applyAlignment="1">
      <alignment horizontal="center" vertical="center"/>
    </xf>
    <xf numFmtId="0" fontId="4" fillId="0" borderId="0" xfId="0" applyFont="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167" fontId="1" fillId="0" borderId="0" xfId="0" applyNumberFormat="1" applyFont="1" applyAlignment="1">
      <alignment horizontal="center" vertical="center"/>
    </xf>
    <xf numFmtId="167" fontId="1" fillId="0" borderId="1"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8" xfId="0" applyFont="1" applyFill="1" applyBorder="1" applyAlignment="1">
      <alignment horizontal="center" vertical="center" wrapText="1"/>
    </xf>
    <xf numFmtId="14" fontId="7" fillId="0" borderId="0" xfId="0" applyNumberFormat="1" applyFont="1" applyAlignment="1">
      <alignment horizontal="center" vertical="center"/>
    </xf>
    <xf numFmtId="14" fontId="7" fillId="0" borderId="1" xfId="0" applyNumberFormat="1" applyFont="1" applyBorder="1" applyAlignment="1">
      <alignment horizontal="center" vertical="center"/>
    </xf>
    <xf numFmtId="0" fontId="1" fillId="9" borderId="9" xfId="0" applyFont="1" applyFill="1" applyBorder="1" applyAlignment="1">
      <alignment horizontal="center" vertical="center"/>
    </xf>
    <xf numFmtId="0" fontId="1" fillId="9" borderId="8"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0" xfId="0" applyFont="1" applyFill="1" applyBorder="1" applyAlignment="1">
      <alignment vertical="center" wrapText="1"/>
    </xf>
    <xf numFmtId="0" fontId="4" fillId="5" borderId="5" xfId="3" applyFont="1" applyFill="1" applyBorder="1" applyAlignment="1">
      <alignment horizontal="left" vertical="center"/>
    </xf>
    <xf numFmtId="49" fontId="6" fillId="0" borderId="4" xfId="1" applyNumberFormat="1" applyFont="1" applyFill="1" applyBorder="1" applyAlignment="1">
      <alignment horizontal="left" vertical="center"/>
    </xf>
    <xf numFmtId="165" fontId="6" fillId="0" borderId="5" xfId="1" applyNumberFormat="1" applyFont="1" applyBorder="1" applyAlignment="1">
      <alignment horizontal="left" vertical="center"/>
    </xf>
    <xf numFmtId="10" fontId="4" fillId="0" borderId="5" xfId="0" applyNumberFormat="1" applyFont="1" applyBorder="1" applyAlignment="1">
      <alignment vertical="center"/>
    </xf>
    <xf numFmtId="165" fontId="6" fillId="0" borderId="4" xfId="1" applyNumberFormat="1" applyFont="1" applyFill="1" applyBorder="1" applyAlignment="1">
      <alignment horizontal="left" vertical="center"/>
    </xf>
    <xf numFmtId="10" fontId="4" fillId="0" borderId="5" xfId="1" applyNumberFormat="1" applyFont="1" applyFill="1" applyBorder="1" applyAlignment="1">
      <alignment vertical="center"/>
    </xf>
    <xf numFmtId="166" fontId="4" fillId="0" borderId="5" xfId="0" applyNumberFormat="1" applyFont="1" applyBorder="1" applyAlignment="1">
      <alignment vertical="center"/>
    </xf>
    <xf numFmtId="0" fontId="4" fillId="0" borderId="0" xfId="0" applyFont="1" applyFill="1" applyAlignment="1">
      <alignment vertical="center"/>
    </xf>
    <xf numFmtId="0" fontId="4" fillId="3" borderId="0" xfId="0" applyFont="1" applyFill="1" applyAlignment="1">
      <alignment vertical="center"/>
    </xf>
    <xf numFmtId="10" fontId="4" fillId="0" borderId="5" xfId="1" applyNumberFormat="1" applyFont="1" applyBorder="1" applyAlignment="1">
      <alignment horizontal="center" vertical="center"/>
    </xf>
    <xf numFmtId="10" fontId="4" fillId="0" borderId="5" xfId="0" applyNumberFormat="1" applyFont="1" applyFill="1" applyBorder="1" applyAlignment="1">
      <alignment vertical="center"/>
    </xf>
    <xf numFmtId="0" fontId="5" fillId="3" borderId="0" xfId="0" applyFont="1" applyFill="1" applyAlignment="1">
      <alignment vertical="center"/>
    </xf>
    <xf numFmtId="0" fontId="6" fillId="3" borderId="5" xfId="0" applyFont="1" applyFill="1" applyBorder="1" applyAlignment="1">
      <alignment horizontal="center" vertical="center" wrapText="1"/>
    </xf>
    <xf numFmtId="0" fontId="4" fillId="3" borderId="0" xfId="3" applyFont="1" applyFill="1" applyBorder="1" applyAlignment="1">
      <alignment horizontal="left" vertical="center"/>
    </xf>
    <xf numFmtId="0" fontId="4" fillId="3" borderId="0" xfId="3" applyFont="1" applyFill="1" applyBorder="1" applyAlignment="1">
      <alignment horizontal="center" vertical="center"/>
    </xf>
    <xf numFmtId="10" fontId="4" fillId="3" borderId="0" xfId="1" applyNumberFormat="1" applyFont="1" applyFill="1" applyAlignment="1">
      <alignment vertical="center"/>
    </xf>
    <xf numFmtId="0" fontId="14" fillId="3" borderId="0" xfId="0" applyFont="1" applyFill="1" applyAlignment="1">
      <alignment vertical="center"/>
    </xf>
    <xf numFmtId="0" fontId="1" fillId="3" borderId="0" xfId="0" applyFont="1" applyFill="1" applyBorder="1" applyAlignment="1">
      <alignment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168" fontId="1" fillId="0" borderId="0" xfId="0" applyNumberFormat="1" applyFont="1" applyAlignment="1">
      <alignment vertical="center"/>
    </xf>
    <xf numFmtId="0" fontId="4" fillId="5" borderId="6" xfId="3" applyFont="1" applyFill="1" applyBorder="1" applyAlignment="1">
      <alignment horizontal="left" vertical="center"/>
    </xf>
    <xf numFmtId="2" fontId="4" fillId="3" borderId="0" xfId="0" applyNumberFormat="1" applyFont="1" applyFill="1" applyAlignment="1">
      <alignment vertical="center"/>
    </xf>
    <xf numFmtId="168" fontId="1" fillId="0" borderId="0" xfId="0" applyNumberFormat="1" applyFont="1" applyBorder="1" applyAlignment="1">
      <alignment vertical="center"/>
    </xf>
    <xf numFmtId="168" fontId="1" fillId="0" borderId="1" xfId="0" applyNumberFormat="1" applyFont="1" applyBorder="1" applyAlignment="1">
      <alignment vertical="center"/>
    </xf>
    <xf numFmtId="0" fontId="1" fillId="0" borderId="0" xfId="0" applyFont="1" applyAlignment="1">
      <alignment horizontal="center" vertical="center"/>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166" fontId="4" fillId="10" borderId="5" xfId="0" applyNumberFormat="1" applyFont="1" applyFill="1" applyBorder="1" applyAlignment="1">
      <alignment vertical="center"/>
    </xf>
    <xf numFmtId="10" fontId="4" fillId="10" borderId="5" xfId="0" applyNumberFormat="1" applyFont="1" applyFill="1" applyBorder="1" applyAlignment="1">
      <alignment horizontal="right" vertical="center"/>
    </xf>
    <xf numFmtId="10" fontId="4" fillId="10" borderId="5" xfId="0" applyNumberFormat="1" applyFont="1" applyFill="1" applyBorder="1" applyAlignment="1">
      <alignment vertical="center"/>
    </xf>
    <xf numFmtId="0" fontId="4" fillId="3" borderId="6" xfId="3" applyFont="1" applyFill="1" applyBorder="1" applyAlignment="1">
      <alignment horizontal="left" vertical="center"/>
    </xf>
    <xf numFmtId="0" fontId="4" fillId="3" borderId="2" xfId="3" applyFont="1" applyFill="1" applyBorder="1" applyAlignment="1">
      <alignment horizontal="left" vertical="center"/>
    </xf>
    <xf numFmtId="0" fontId="4" fillId="3" borderId="3" xfId="3" applyFont="1" applyFill="1" applyBorder="1" applyAlignment="1">
      <alignment horizontal="left" vertical="center"/>
    </xf>
    <xf numFmtId="0" fontId="4" fillId="3" borderId="5" xfId="3" applyFont="1" applyFill="1" applyBorder="1" applyAlignment="1">
      <alignment horizontal="left" vertical="center"/>
    </xf>
    <xf numFmtId="0" fontId="4" fillId="3" borderId="5" xfId="3" applyFont="1" applyFill="1" applyBorder="1" applyAlignment="1">
      <alignment horizontal="center" vertical="center"/>
    </xf>
    <xf numFmtId="0" fontId="4" fillId="10" borderId="5" xfId="3" applyFont="1" applyFill="1" applyBorder="1" applyAlignment="1">
      <alignment horizontal="center" vertical="center"/>
    </xf>
    <xf numFmtId="0" fontId="1" fillId="3" borderId="13" xfId="0" applyFont="1" applyFill="1" applyBorder="1" applyAlignment="1">
      <alignment horizontal="center" vertical="center"/>
    </xf>
    <xf numFmtId="0" fontId="1" fillId="3" borderId="12" xfId="0" applyFont="1" applyFill="1" applyBorder="1" applyAlignment="1">
      <alignment vertical="center" wrapText="1"/>
    </xf>
    <xf numFmtId="0" fontId="1" fillId="3" borderId="12"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14" xfId="0" applyFont="1" applyFill="1" applyBorder="1" applyAlignment="1">
      <alignment horizontal="center" vertical="center"/>
    </xf>
    <xf numFmtId="0" fontId="15" fillId="3" borderId="0" xfId="0" applyFont="1" applyFill="1" applyBorder="1" applyAlignment="1">
      <alignment vertical="center" wrapText="1"/>
    </xf>
    <xf numFmtId="0" fontId="1" fillId="3" borderId="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4" xfId="0" applyFont="1" applyFill="1" applyBorder="1" applyAlignment="1">
      <alignment horizontal="right" vertical="center"/>
    </xf>
    <xf numFmtId="0" fontId="1" fillId="3" borderId="15" xfId="0" applyFont="1" applyFill="1" applyBorder="1" applyAlignment="1">
      <alignment horizontal="center" vertical="center"/>
    </xf>
    <xf numFmtId="0" fontId="1" fillId="3" borderId="16" xfId="0" applyFont="1" applyFill="1" applyBorder="1" applyAlignment="1">
      <alignment vertical="center" wrapText="1"/>
    </xf>
    <xf numFmtId="0" fontId="1" fillId="3" borderId="16" xfId="0" applyFont="1" applyFill="1" applyBorder="1" applyAlignment="1">
      <alignment horizontal="center" vertical="center" wrapText="1"/>
    </xf>
    <xf numFmtId="0" fontId="1" fillId="3" borderId="19" xfId="0" applyFont="1" applyFill="1" applyBorder="1" applyAlignment="1">
      <alignment horizontal="center" vertical="center" wrapText="1"/>
    </xf>
    <xf numFmtId="164" fontId="1" fillId="14" borderId="0" xfId="0" applyNumberFormat="1" applyFont="1" applyFill="1" applyBorder="1" applyAlignment="1">
      <alignment horizontal="center" vertical="center"/>
    </xf>
    <xf numFmtId="0" fontId="13" fillId="0" borderId="0" xfId="6"/>
    <xf numFmtId="0" fontId="2" fillId="15" borderId="0" xfId="7" applyAlignment="1">
      <alignment vertical="center"/>
    </xf>
    <xf numFmtId="165" fontId="2" fillId="15" borderId="0" xfId="7" applyNumberFormat="1" applyBorder="1" applyAlignment="1">
      <alignment horizontal="center" vertical="center"/>
    </xf>
    <xf numFmtId="0" fontId="8" fillId="0" borderId="0" xfId="0" applyFont="1"/>
    <xf numFmtId="0" fontId="16" fillId="0" borderId="0" xfId="0" applyFont="1" applyFill="1" applyBorder="1" applyAlignment="1">
      <alignment vertical="center" wrapText="1"/>
    </xf>
    <xf numFmtId="0" fontId="2" fillId="16" borderId="0" xfId="8" applyAlignment="1">
      <alignment vertical="center"/>
    </xf>
    <xf numFmtId="0" fontId="2" fillId="16" borderId="1" xfId="8" applyBorder="1" applyAlignment="1">
      <alignment vertical="center"/>
    </xf>
    <xf numFmtId="168" fontId="2" fillId="16" borderId="0" xfId="8" applyNumberFormat="1" applyBorder="1" applyAlignment="1">
      <alignment vertical="center"/>
    </xf>
    <xf numFmtId="168" fontId="2" fillId="16" borderId="1" xfId="8" applyNumberFormat="1" applyBorder="1" applyAlignment="1">
      <alignment vertical="center"/>
    </xf>
    <xf numFmtId="164" fontId="2" fillId="16" borderId="0" xfId="8" applyNumberFormat="1" applyBorder="1" applyAlignment="1">
      <alignment vertical="center"/>
    </xf>
    <xf numFmtId="164" fontId="2" fillId="16" borderId="1" xfId="8" applyNumberFormat="1" applyBorder="1" applyAlignment="1">
      <alignment vertical="center"/>
    </xf>
    <xf numFmtId="169" fontId="1" fillId="0" borderId="0" xfId="0" applyNumberFormat="1" applyFont="1" applyBorder="1" applyAlignment="1">
      <alignment vertical="center"/>
    </xf>
    <xf numFmtId="0" fontId="18" fillId="18" borderId="0" xfId="10" applyBorder="1" applyAlignment="1">
      <alignment vertical="center"/>
    </xf>
    <xf numFmtId="43" fontId="1" fillId="0" borderId="0" xfId="0" applyNumberFormat="1" applyFont="1" applyFill="1" applyBorder="1" applyAlignment="1">
      <alignment horizontal="center" vertical="center" wrapText="1"/>
    </xf>
    <xf numFmtId="169" fontId="2" fillId="19" borderId="0" xfId="11" applyNumberFormat="1" applyAlignment="1">
      <alignment vertical="center"/>
    </xf>
    <xf numFmtId="169" fontId="2" fillId="19" borderId="0" xfId="11" applyNumberFormat="1" applyBorder="1" applyAlignment="1">
      <alignment vertical="center"/>
    </xf>
    <xf numFmtId="0" fontId="2" fillId="19" borderId="0" xfId="11" applyBorder="1" applyAlignment="1">
      <alignment vertical="center" wrapText="1"/>
    </xf>
    <xf numFmtId="0" fontId="1" fillId="9" borderId="0" xfId="0" applyFont="1" applyFill="1" applyBorder="1" applyAlignment="1">
      <alignment horizontal="center" vertical="center"/>
    </xf>
    <xf numFmtId="0" fontId="1" fillId="8" borderId="0" xfId="0" applyFont="1" applyFill="1" applyBorder="1" applyAlignment="1">
      <alignment horizontal="center" vertical="center"/>
    </xf>
    <xf numFmtId="0" fontId="2" fillId="16" borderId="0" xfId="8" applyBorder="1" applyAlignment="1">
      <alignment horizontal="center" vertical="center"/>
    </xf>
    <xf numFmtId="0" fontId="1" fillId="9"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6" fillId="3" borderId="2" xfId="0" applyFont="1" applyFill="1" applyBorder="1" applyAlignment="1">
      <alignment horizontal="center" vertical="center" wrapText="1"/>
    </xf>
    <xf numFmtId="169" fontId="8" fillId="0" borderId="0" xfId="0" applyNumberFormat="1" applyFont="1" applyBorder="1" applyAlignment="1">
      <alignment vertical="center"/>
    </xf>
    <xf numFmtId="0" fontId="0" fillId="0" borderId="14" xfId="0" applyBorder="1"/>
    <xf numFmtId="166" fontId="1" fillId="0" borderId="0" xfId="0" applyNumberFormat="1" applyFont="1" applyAlignment="1">
      <alignment vertical="center" wrapText="1"/>
    </xf>
    <xf numFmtId="166" fontId="1" fillId="0" borderId="0" xfId="0" applyNumberFormat="1" applyFont="1" applyFill="1" applyAlignment="1">
      <alignment vertical="center" wrapText="1"/>
    </xf>
    <xf numFmtId="166" fontId="10" fillId="0" borderId="0" xfId="0" applyNumberFormat="1" applyFont="1" applyFill="1" applyBorder="1" applyAlignment="1">
      <alignment vertical="center" wrapText="1"/>
    </xf>
    <xf numFmtId="166" fontId="8" fillId="0" borderId="0" xfId="0" applyNumberFormat="1" applyFont="1"/>
    <xf numFmtId="166" fontId="16" fillId="0" borderId="0" xfId="0" applyNumberFormat="1" applyFont="1" applyFill="1" applyBorder="1" applyAlignment="1">
      <alignment vertical="center" wrapText="1"/>
    </xf>
    <xf numFmtId="166" fontId="9" fillId="0" borderId="0" xfId="0" applyNumberFormat="1" applyFont="1" applyFill="1" applyBorder="1" applyAlignment="1">
      <alignment vertical="center" wrapText="1"/>
    </xf>
    <xf numFmtId="166" fontId="4" fillId="3" borderId="0" xfId="0" applyNumberFormat="1" applyFont="1" applyFill="1" applyAlignment="1">
      <alignment vertical="center"/>
    </xf>
    <xf numFmtId="166" fontId="1" fillId="3" borderId="12" xfId="0" applyNumberFormat="1" applyFont="1" applyFill="1" applyBorder="1" applyAlignment="1">
      <alignment vertical="center" wrapText="1"/>
    </xf>
    <xf numFmtId="166" fontId="15" fillId="3" borderId="0" xfId="0" applyNumberFormat="1" applyFont="1" applyFill="1" applyBorder="1" applyAlignment="1">
      <alignment vertical="center" wrapText="1"/>
    </xf>
    <xf numFmtId="166" fontId="1" fillId="3" borderId="0" xfId="0" applyNumberFormat="1" applyFont="1" applyFill="1" applyBorder="1" applyAlignment="1">
      <alignment vertical="center" wrapText="1"/>
    </xf>
    <xf numFmtId="166" fontId="1" fillId="3" borderId="16" xfId="0" applyNumberFormat="1" applyFont="1" applyFill="1" applyBorder="1" applyAlignment="1">
      <alignment vertical="center" wrapText="1"/>
    </xf>
    <xf numFmtId="0" fontId="6" fillId="3" borderId="2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3" borderId="6" xfId="3" applyFont="1" applyFill="1" applyBorder="1" applyAlignment="1">
      <alignment horizontal="center" vertical="center"/>
    </xf>
    <xf numFmtId="0" fontId="4" fillId="3" borderId="7" xfId="0" applyFont="1" applyFill="1" applyBorder="1" applyAlignment="1">
      <alignment vertical="center"/>
    </xf>
    <xf numFmtId="0" fontId="4" fillId="3" borderId="9" xfId="3" applyFont="1" applyFill="1" applyBorder="1" applyAlignment="1">
      <alignment horizontal="left" vertical="center"/>
    </xf>
    <xf numFmtId="0" fontId="4" fillId="3" borderId="9" xfId="3" applyFont="1" applyFill="1" applyBorder="1" applyAlignment="1">
      <alignment horizontal="center" vertical="center"/>
    </xf>
    <xf numFmtId="0" fontId="2" fillId="23" borderId="0" xfId="15" applyBorder="1" applyAlignment="1">
      <alignment vertical="center" wrapText="1"/>
    </xf>
    <xf numFmtId="0" fontId="2" fillId="22" borderId="0" xfId="14" applyBorder="1" applyAlignment="1">
      <alignment vertical="center" wrapText="1"/>
    </xf>
    <xf numFmtId="0" fontId="21" fillId="0" borderId="25" xfId="6" applyFont="1" applyBorder="1"/>
    <xf numFmtId="0" fontId="0" fillId="16" borderId="0" xfId="8" applyFont="1" applyAlignment="1">
      <alignment vertical="center"/>
    </xf>
    <xf numFmtId="0" fontId="2" fillId="19" borderId="0" xfId="11"/>
    <xf numFmtId="0" fontId="2" fillId="24" borderId="0" xfId="16" applyBorder="1" applyAlignment="1">
      <alignment vertical="center" wrapText="1"/>
    </xf>
    <xf numFmtId="0" fontId="2" fillId="24" borderId="0" xfId="16"/>
    <xf numFmtId="0" fontId="2" fillId="16" borderId="0" xfId="8" applyBorder="1" applyAlignment="1">
      <alignment vertical="center" wrapText="1"/>
    </xf>
    <xf numFmtId="0" fontId="2" fillId="16" borderId="0" xfId="8"/>
    <xf numFmtId="0" fontId="19" fillId="21" borderId="9" xfId="12" applyFill="1" applyBorder="1" applyAlignment="1">
      <alignment horizontal="center" vertical="center"/>
    </xf>
    <xf numFmtId="0" fontId="19" fillId="21" borderId="8" xfId="12" applyFill="1" applyBorder="1" applyAlignment="1">
      <alignment horizontal="center" vertical="center"/>
    </xf>
    <xf numFmtId="0" fontId="19" fillId="21" borderId="0" xfId="12" applyFill="1" applyBorder="1" applyAlignment="1">
      <alignment horizontal="center" vertical="center"/>
    </xf>
    <xf numFmtId="0" fontId="19" fillId="21" borderId="1" xfId="12" applyFill="1" applyBorder="1" applyAlignment="1">
      <alignment horizontal="center" vertical="center"/>
    </xf>
    <xf numFmtId="43" fontId="1" fillId="0" borderId="1" xfId="0" applyNumberFormat="1" applyFont="1" applyFill="1" applyBorder="1" applyAlignment="1">
      <alignment horizontal="center" vertical="center" wrapText="1"/>
    </xf>
    <xf numFmtId="0" fontId="1" fillId="8" borderId="0" xfId="0" applyFont="1" applyFill="1" applyBorder="1" applyAlignment="1">
      <alignment horizontal="center" vertical="top" wrapText="1"/>
    </xf>
    <xf numFmtId="0" fontId="1" fillId="8" borderId="1" xfId="0" applyFont="1" applyFill="1" applyBorder="1" applyAlignment="1">
      <alignment horizontal="center" vertical="top" wrapText="1"/>
    </xf>
    <xf numFmtId="166" fontId="1" fillId="3" borderId="0" xfId="0" applyNumberFormat="1" applyFont="1" applyFill="1" applyBorder="1" applyAlignment="1">
      <alignment horizontal="center" vertical="center"/>
    </xf>
    <xf numFmtId="164" fontId="1" fillId="3" borderId="0" xfId="0" applyNumberFormat="1" applyFont="1" applyFill="1" applyBorder="1" applyAlignment="1">
      <alignment horizontal="center" vertical="center"/>
    </xf>
    <xf numFmtId="0" fontId="9" fillId="0" borderId="2" xfId="6" applyFont="1" applyBorder="1" applyAlignment="1">
      <alignment horizontal="center" vertical="center"/>
    </xf>
    <xf numFmtId="164" fontId="1" fillId="0" borderId="2" xfId="0" applyNumberFormat="1" applyFont="1" applyBorder="1" applyAlignment="1">
      <alignment horizontal="center" vertical="center"/>
    </xf>
    <xf numFmtId="0" fontId="1" fillId="0" borderId="0" xfId="0" applyFont="1" applyFill="1" applyBorder="1" applyAlignment="1">
      <alignment vertical="center"/>
    </xf>
    <xf numFmtId="165" fontId="1" fillId="0" borderId="0" xfId="1" applyNumberFormat="1" applyFont="1" applyFill="1" applyBorder="1" applyAlignment="1">
      <alignment horizontal="center" vertical="center"/>
    </xf>
    <xf numFmtId="0" fontId="1" fillId="0" borderId="2" xfId="0" applyFont="1" applyBorder="1" applyAlignment="1">
      <alignment horizontal="center" vertical="center"/>
    </xf>
    <xf numFmtId="0" fontId="13" fillId="0" borderId="2" xfId="6" applyBorder="1" applyAlignment="1">
      <alignment horizontal="center"/>
    </xf>
    <xf numFmtId="0" fontId="6" fillId="0" borderId="2" xfId="0" applyFont="1" applyFill="1" applyBorder="1" applyAlignment="1">
      <alignment horizontal="center" vertical="center" wrapText="1"/>
    </xf>
    <xf numFmtId="43"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0" xfId="0" applyNumberFormat="1" applyFont="1" applyFill="1" applyBorder="1" applyAlignment="1">
      <alignment vertical="center"/>
    </xf>
    <xf numFmtId="43" fontId="1" fillId="0" borderId="1" xfId="0" applyNumberFormat="1" applyFont="1" applyBorder="1" applyAlignment="1">
      <alignment horizontal="center" vertical="center"/>
    </xf>
    <xf numFmtId="169" fontId="1" fillId="0" borderId="0" xfId="0" applyNumberFormat="1" applyFont="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wrapText="1"/>
    </xf>
    <xf numFmtId="165" fontId="2" fillId="0" borderId="0" xfId="7" applyNumberFormat="1" applyFill="1" applyBorder="1" applyAlignment="1">
      <alignment horizontal="center" vertical="center"/>
    </xf>
    <xf numFmtId="169" fontId="1" fillId="0" borderId="0" xfId="0" applyNumberFormat="1" applyFont="1" applyFill="1" applyBorder="1" applyAlignment="1">
      <alignment vertical="center"/>
    </xf>
    <xf numFmtId="168" fontId="6" fillId="13" borderId="0" xfId="0" applyNumberFormat="1" applyFont="1" applyFill="1" applyBorder="1" applyAlignment="1">
      <alignment horizontal="center" vertical="center" wrapText="1"/>
    </xf>
    <xf numFmtId="168" fontId="1" fillId="13" borderId="0" xfId="0" applyNumberFormat="1" applyFont="1" applyFill="1" applyAlignment="1">
      <alignment horizontal="center" vertical="center"/>
    </xf>
    <xf numFmtId="168" fontId="8" fillId="13" borderId="9" xfId="1" applyNumberFormat="1" applyFont="1" applyFill="1" applyBorder="1" applyAlignment="1">
      <alignment vertical="center"/>
    </xf>
    <xf numFmtId="168" fontId="8" fillId="13" borderId="8" xfId="1" applyNumberFormat="1" applyFont="1" applyFill="1" applyBorder="1" applyAlignment="1">
      <alignment vertical="center"/>
    </xf>
    <xf numFmtId="168" fontId="8" fillId="13" borderId="0" xfId="0" applyNumberFormat="1" applyFont="1" applyFill="1" applyBorder="1" applyAlignment="1">
      <alignment horizontal="center" vertical="center"/>
    </xf>
    <xf numFmtId="168" fontId="1" fillId="4" borderId="0" xfId="0" applyNumberFormat="1" applyFont="1" applyFill="1" applyBorder="1" applyAlignment="1">
      <alignment vertical="center"/>
    </xf>
    <xf numFmtId="168" fontId="1" fillId="4" borderId="1" xfId="0" applyNumberFormat="1" applyFont="1" applyFill="1" applyBorder="1" applyAlignment="1">
      <alignment vertical="center"/>
    </xf>
    <xf numFmtId="168" fontId="8" fillId="13" borderId="0" xfId="1" applyNumberFormat="1" applyFont="1" applyFill="1" applyBorder="1" applyAlignment="1">
      <alignment vertical="center"/>
    </xf>
    <xf numFmtId="168" fontId="8" fillId="13" borderId="1" xfId="1" applyNumberFormat="1" applyFont="1" applyFill="1" applyBorder="1" applyAlignment="1">
      <alignment vertical="center"/>
    </xf>
    <xf numFmtId="168" fontId="9" fillId="0" borderId="0" xfId="0" applyNumberFormat="1" applyFont="1" applyFill="1" applyBorder="1" applyAlignment="1">
      <alignment vertical="center" wrapText="1"/>
    </xf>
    <xf numFmtId="168" fontId="1" fillId="0" borderId="0" xfId="0" applyNumberFormat="1" applyFont="1" applyFill="1" applyBorder="1" applyAlignment="1">
      <alignment horizontal="center" vertical="center" wrapText="1"/>
    </xf>
    <xf numFmtId="0" fontId="0" fillId="0" borderId="0" xfId="0"/>
    <xf numFmtId="0" fontId="1" fillId="0" borderId="0" xfId="0" applyFont="1" applyAlignment="1">
      <alignment vertical="center"/>
    </xf>
    <xf numFmtId="0" fontId="1" fillId="0" borderId="1" xfId="0" applyFont="1" applyBorder="1" applyAlignment="1">
      <alignment vertical="center"/>
    </xf>
    <xf numFmtId="0" fontId="1" fillId="0" borderId="0" xfId="0" applyFont="1" applyBorder="1" applyAlignment="1">
      <alignment vertical="center"/>
    </xf>
    <xf numFmtId="164" fontId="1" fillId="0" borderId="0" xfId="0" applyNumberFormat="1" applyFont="1" applyBorder="1" applyAlignment="1">
      <alignment vertical="center"/>
    </xf>
    <xf numFmtId="0" fontId="1" fillId="0" borderId="0" xfId="0" applyFont="1" applyAlignment="1">
      <alignment vertical="center" wrapText="1"/>
    </xf>
    <xf numFmtId="0" fontId="9" fillId="0" borderId="0" xfId="0" applyFont="1" applyFill="1" applyBorder="1" applyAlignment="1">
      <alignment vertical="center" wrapText="1"/>
    </xf>
    <xf numFmtId="0" fontId="1" fillId="0" borderId="0" xfId="0" applyFont="1" applyFill="1" applyBorder="1" applyAlignment="1">
      <alignment horizontal="center" vertical="center" wrapText="1"/>
    </xf>
    <xf numFmtId="49" fontId="6" fillId="0" borderId="4" xfId="1" applyNumberFormat="1" applyFont="1" applyFill="1" applyBorder="1" applyAlignment="1">
      <alignment horizontal="left" vertical="center"/>
    </xf>
    <xf numFmtId="165" fontId="6" fillId="0" borderId="5" xfId="1" applyNumberFormat="1" applyFont="1" applyBorder="1" applyAlignment="1">
      <alignment horizontal="left" vertical="center"/>
    </xf>
    <xf numFmtId="165" fontId="6" fillId="0" borderId="4" xfId="1" applyNumberFormat="1" applyFont="1" applyFill="1" applyBorder="1" applyAlignment="1">
      <alignment horizontal="left" vertical="center"/>
    </xf>
    <xf numFmtId="10" fontId="4" fillId="0" borderId="5" xfId="1" applyNumberFormat="1" applyFont="1" applyFill="1" applyBorder="1" applyAlignment="1">
      <alignment vertical="center"/>
    </xf>
    <xf numFmtId="10" fontId="4" fillId="0" borderId="5" xfId="1" applyNumberFormat="1" applyFont="1" applyBorder="1" applyAlignment="1">
      <alignment horizontal="center" vertical="center"/>
    </xf>
    <xf numFmtId="10" fontId="4" fillId="0" borderId="5" xfId="0" applyNumberFormat="1" applyFont="1" applyFill="1" applyBorder="1" applyAlignment="1">
      <alignment vertical="center"/>
    </xf>
    <xf numFmtId="0" fontId="6" fillId="3" borderId="5" xfId="0" applyFont="1" applyFill="1" applyBorder="1" applyAlignment="1">
      <alignment horizontal="center" vertical="center" wrapText="1"/>
    </xf>
    <xf numFmtId="0" fontId="4" fillId="3" borderId="0" xfId="3" applyFont="1" applyFill="1" applyBorder="1" applyAlignment="1">
      <alignment horizontal="left" vertical="center"/>
    </xf>
    <xf numFmtId="0" fontId="1" fillId="0" borderId="0" xfId="0" applyFont="1" applyAlignment="1">
      <alignment horizontal="center" vertical="center"/>
    </xf>
    <xf numFmtId="0" fontId="1" fillId="6" borderId="1" xfId="0" applyFont="1" applyFill="1" applyBorder="1" applyAlignment="1">
      <alignment vertical="center"/>
    </xf>
    <xf numFmtId="10" fontId="4" fillId="10" borderId="5" xfId="0" applyNumberFormat="1" applyFont="1" applyFill="1" applyBorder="1" applyAlignment="1">
      <alignment horizontal="right" vertical="center"/>
    </xf>
    <xf numFmtId="0" fontId="4" fillId="3" borderId="5" xfId="3" applyFont="1" applyFill="1" applyBorder="1" applyAlignment="1">
      <alignment horizontal="left" vertical="center"/>
    </xf>
    <xf numFmtId="0" fontId="4" fillId="3" borderId="5" xfId="3" applyFont="1" applyFill="1" applyBorder="1" applyAlignment="1">
      <alignment horizontal="center" vertical="center"/>
    </xf>
    <xf numFmtId="0" fontId="6" fillId="3" borderId="2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166" fontId="1" fillId="0" borderId="0" xfId="0" applyNumberFormat="1" applyFont="1" applyAlignment="1">
      <alignment horizontal="center" vertical="center"/>
    </xf>
    <xf numFmtId="0" fontId="4" fillId="3" borderId="0" xfId="0" applyFont="1" applyFill="1" applyAlignment="1">
      <alignment horizontal="center" vertical="center"/>
    </xf>
    <xf numFmtId="0" fontId="23" fillId="25" borderId="5" xfId="0" applyFont="1" applyFill="1" applyBorder="1" applyAlignment="1">
      <alignment horizontal="center" vertical="center" wrapText="1"/>
    </xf>
    <xf numFmtId="0" fontId="4" fillId="3" borderId="0" xfId="0" applyFont="1" applyFill="1" applyBorder="1" applyAlignment="1">
      <alignment vertical="center"/>
    </xf>
    <xf numFmtId="8" fontId="4" fillId="3" borderId="0" xfId="0" applyNumberFormat="1" applyFont="1" applyFill="1" applyBorder="1" applyAlignment="1">
      <alignment horizontal="center" vertical="center"/>
    </xf>
    <xf numFmtId="170" fontId="4" fillId="3" borderId="0" xfId="0" applyNumberFormat="1" applyFont="1" applyFill="1" applyBorder="1" applyAlignment="1">
      <alignment horizontal="center" vertical="center"/>
    </xf>
    <xf numFmtId="0" fontId="1" fillId="8" borderId="2" xfId="0" applyFont="1" applyFill="1" applyBorder="1" applyAlignment="1">
      <alignment horizontal="center" vertical="center"/>
    </xf>
    <xf numFmtId="0" fontId="1" fillId="8" borderId="2" xfId="0" applyFont="1" applyFill="1" applyBorder="1" applyAlignment="1">
      <alignment horizontal="center" vertical="top" wrapText="1"/>
    </xf>
    <xf numFmtId="164" fontId="1" fillId="0" borderId="2" xfId="0" applyNumberFormat="1" applyFont="1" applyBorder="1" applyAlignment="1">
      <alignment vertical="center"/>
    </xf>
    <xf numFmtId="10" fontId="4" fillId="3" borderId="5" xfId="0" applyNumberFormat="1" applyFont="1" applyFill="1" applyBorder="1" applyAlignment="1">
      <alignment vertical="center"/>
    </xf>
    <xf numFmtId="0" fontId="4" fillId="3" borderId="0" xfId="3" applyFont="1" applyFill="1" applyBorder="1" applyAlignment="1">
      <alignment horizontal="center" vertical="center" wrapText="1"/>
    </xf>
    <xf numFmtId="2" fontId="4" fillId="3" borderId="5" xfId="3" applyNumberFormat="1" applyFont="1" applyFill="1" applyBorder="1" applyAlignment="1">
      <alignment horizontal="center" vertical="center"/>
    </xf>
    <xf numFmtId="0" fontId="1" fillId="8" borderId="0" xfId="0" applyFont="1" applyFill="1" applyBorder="1" applyAlignment="1">
      <alignment horizontal="center" vertical="center"/>
    </xf>
    <xf numFmtId="0" fontId="1" fillId="8" borderId="1" xfId="0" applyFont="1" applyFill="1" applyBorder="1" applyAlignment="1">
      <alignment horizontal="center" vertical="center"/>
    </xf>
    <xf numFmtId="0" fontId="4" fillId="5" borderId="5" xfId="3" applyFont="1" applyFill="1" applyBorder="1" applyAlignment="1">
      <alignment horizontal="center" vertical="center" wrapText="1"/>
    </xf>
    <xf numFmtId="10" fontId="4" fillId="3" borderId="5" xfId="1" applyNumberFormat="1" applyFont="1" applyFill="1" applyBorder="1" applyAlignment="1">
      <alignment horizontal="right" vertical="center"/>
    </xf>
    <xf numFmtId="10" fontId="4" fillId="3" borderId="5" xfId="0" applyNumberFormat="1" applyFont="1" applyFill="1" applyBorder="1" applyAlignment="1">
      <alignment horizontal="right" vertical="center"/>
    </xf>
    <xf numFmtId="0" fontId="1" fillId="27" borderId="1" xfId="0" applyFont="1" applyFill="1" applyBorder="1" applyAlignment="1">
      <alignment vertical="center"/>
    </xf>
    <xf numFmtId="14" fontId="1" fillId="27" borderId="1" xfId="0" applyNumberFormat="1" applyFont="1" applyFill="1" applyBorder="1" applyAlignment="1">
      <alignment vertical="center"/>
    </xf>
    <xf numFmtId="0" fontId="24" fillId="3" borderId="7" xfId="0" applyFont="1" applyFill="1" applyBorder="1" applyAlignment="1">
      <alignment vertical="center"/>
    </xf>
    <xf numFmtId="164" fontId="1" fillId="3" borderId="1" xfId="0" applyNumberFormat="1" applyFont="1" applyFill="1" applyBorder="1" applyAlignment="1">
      <alignment vertical="center"/>
    </xf>
    <xf numFmtId="164" fontId="1" fillId="0" borderId="0" xfId="0" applyNumberFormat="1" applyFont="1" applyAlignment="1">
      <alignment vertical="center"/>
    </xf>
    <xf numFmtId="164" fontId="1" fillId="7" borderId="9" xfId="0" applyNumberFormat="1" applyFont="1" applyFill="1" applyBorder="1" applyAlignment="1">
      <alignment horizontal="center" vertical="center" wrapText="1"/>
    </xf>
    <xf numFmtId="164" fontId="1" fillId="7" borderId="8" xfId="0" applyNumberFormat="1" applyFont="1" applyFill="1" applyBorder="1" applyAlignment="1">
      <alignment horizontal="center" vertical="center" wrapText="1"/>
    </xf>
    <xf numFmtId="164" fontId="1" fillId="7" borderId="0" xfId="0" applyNumberFormat="1" applyFont="1" applyFill="1" applyBorder="1" applyAlignment="1">
      <alignment horizontal="center" vertical="center" wrapText="1"/>
    </xf>
    <xf numFmtId="164" fontId="1" fillId="7" borderId="1"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9" fillId="0" borderId="0" xfId="0" applyNumberFormat="1" applyFont="1" applyFill="1" applyBorder="1" applyAlignment="1">
      <alignment vertical="center" wrapText="1"/>
    </xf>
    <xf numFmtId="164" fontId="13" fillId="0" borderId="0" xfId="6" applyNumberFormat="1"/>
    <xf numFmtId="164" fontId="1" fillId="3" borderId="0" xfId="0" applyNumberFormat="1" applyFont="1" applyFill="1" applyBorder="1" applyAlignment="1">
      <alignment vertical="center"/>
    </xf>
    <xf numFmtId="165" fontId="9" fillId="0" borderId="0" xfId="1" applyNumberFormat="1" applyFont="1" applyFill="1" applyBorder="1" applyAlignment="1">
      <alignment vertical="center" wrapText="1"/>
    </xf>
    <xf numFmtId="44" fontId="4" fillId="3" borderId="0" xfId="0" applyNumberFormat="1" applyFont="1" applyFill="1" applyAlignment="1">
      <alignment vertical="center"/>
    </xf>
    <xf numFmtId="0" fontId="0" fillId="16" borderId="10" xfId="8" applyFont="1" applyBorder="1" applyAlignment="1">
      <alignment horizontal="center" vertical="center" wrapText="1"/>
    </xf>
    <xf numFmtId="0" fontId="0" fillId="16" borderId="9" xfId="8" applyFont="1" applyBorder="1" applyAlignment="1">
      <alignment horizontal="center" vertical="center" wrapText="1"/>
    </xf>
    <xf numFmtId="0" fontId="0" fillId="16" borderId="8" xfId="8" applyFont="1" applyBorder="1" applyAlignment="1">
      <alignment horizontal="center" vertical="center"/>
    </xf>
    <xf numFmtId="0" fontId="22" fillId="11" borderId="0" xfId="8" applyFont="1" applyFill="1" applyAlignment="1">
      <alignment vertical="center"/>
    </xf>
    <xf numFmtId="0" fontId="13" fillId="0" borderId="0" xfId="6" applyAlignment="1">
      <alignment horizontal="center"/>
    </xf>
    <xf numFmtId="0" fontId="21" fillId="0" borderId="0" xfId="6" applyFont="1" applyBorder="1"/>
    <xf numFmtId="0" fontId="0" fillId="23" borderId="0" xfId="15" applyFont="1" applyBorder="1" applyAlignment="1">
      <alignment vertical="center" wrapText="1"/>
    </xf>
    <xf numFmtId="0" fontId="0" fillId="22" borderId="0" xfId="14" applyFont="1" applyBorder="1" applyAlignment="1">
      <alignment vertical="center" wrapText="1"/>
    </xf>
    <xf numFmtId="0" fontId="0" fillId="16" borderId="0" xfId="8" applyFont="1" applyBorder="1" applyAlignment="1">
      <alignment vertical="center" wrapText="1"/>
    </xf>
    <xf numFmtId="0" fontId="0" fillId="24" borderId="0" xfId="16" applyFont="1" applyBorder="1" applyAlignment="1">
      <alignment vertical="center" wrapText="1"/>
    </xf>
    <xf numFmtId="0" fontId="0" fillId="19" borderId="0" xfId="11" applyFont="1" applyBorder="1" applyAlignment="1">
      <alignment vertical="center" wrapText="1"/>
    </xf>
    <xf numFmtId="175" fontId="9" fillId="0" borderId="0" xfId="0" applyNumberFormat="1" applyFont="1" applyFill="1" applyBorder="1" applyAlignment="1">
      <alignment vertical="center" wrapText="1"/>
    </xf>
    <xf numFmtId="175" fontId="2" fillId="22" borderId="0" xfId="14" applyNumberFormat="1" applyBorder="1" applyAlignment="1">
      <alignment horizontal="center" vertical="center"/>
    </xf>
    <xf numFmtId="175" fontId="1" fillId="0" borderId="0" xfId="0" applyNumberFormat="1" applyFont="1" applyFill="1" applyAlignment="1">
      <alignment horizontal="center" vertical="center" wrapText="1"/>
    </xf>
    <xf numFmtId="175" fontId="2" fillId="16" borderId="0" xfId="8" applyNumberFormat="1" applyBorder="1" applyAlignment="1">
      <alignment vertical="center"/>
    </xf>
    <xf numFmtId="175" fontId="1" fillId="0" borderId="0" xfId="0" applyNumberFormat="1" applyFont="1" applyBorder="1" applyAlignment="1">
      <alignment vertical="center"/>
    </xf>
    <xf numFmtId="175" fontId="2" fillId="24" borderId="0" xfId="16" applyNumberFormat="1" applyBorder="1" applyAlignment="1">
      <alignment vertical="center"/>
    </xf>
    <xf numFmtId="0" fontId="1" fillId="0" borderId="0" xfId="0" applyFont="1" applyBorder="1" applyAlignment="1">
      <alignment horizontal="center" vertical="center"/>
    </xf>
    <xf numFmtId="14" fontId="7" fillId="0" borderId="0" xfId="0" applyNumberFormat="1" applyFont="1" applyBorder="1" applyAlignment="1">
      <alignment horizontal="center" vertical="center"/>
    </xf>
    <xf numFmtId="0" fontId="22" fillId="5" borderId="0" xfId="8" applyFont="1" applyFill="1" applyAlignment="1">
      <alignment vertical="center"/>
    </xf>
    <xf numFmtId="0" fontId="2" fillId="5" borderId="0" xfId="8" applyFill="1" applyAlignment="1">
      <alignment vertical="center"/>
    </xf>
    <xf numFmtId="0" fontId="4" fillId="3" borderId="0" xfId="0" applyFont="1" applyFill="1" applyBorder="1" applyAlignment="1">
      <alignment horizontal="center" vertical="center"/>
    </xf>
    <xf numFmtId="0" fontId="0" fillId="0" borderId="13" xfId="0" applyBorder="1" applyAlignment="1">
      <alignment wrapText="1"/>
    </xf>
    <xf numFmtId="0" fontId="0" fillId="0" borderId="14" xfId="0" applyBorder="1" applyAlignment="1">
      <alignment wrapText="1"/>
    </xf>
    <xf numFmtId="166" fontId="0" fillId="0" borderId="29" xfId="0" applyNumberFormat="1" applyBorder="1" applyAlignment="1">
      <alignment wrapText="1"/>
    </xf>
    <xf numFmtId="0" fontId="0" fillId="0" borderId="29" xfId="0" applyBorder="1" applyAlignment="1">
      <alignment wrapText="1"/>
    </xf>
    <xf numFmtId="0" fontId="0" fillId="0" borderId="15" xfId="0" applyBorder="1" applyAlignment="1">
      <alignment wrapText="1"/>
    </xf>
    <xf numFmtId="0" fontId="11" fillId="0" borderId="26" xfId="0" applyFont="1" applyBorder="1" applyAlignment="1">
      <alignment wrapText="1"/>
    </xf>
    <xf numFmtId="175" fontId="0" fillId="3" borderId="36" xfId="0" applyNumberFormat="1" applyFill="1" applyBorder="1" applyAlignment="1">
      <alignment horizontal="right"/>
    </xf>
    <xf numFmtId="0" fontId="0" fillId="29" borderId="29" xfId="0" applyFill="1" applyBorder="1" applyAlignment="1">
      <alignment horizontal="center" wrapText="1"/>
    </xf>
    <xf numFmtId="0" fontId="11" fillId="0" borderId="26" xfId="0" applyFont="1" applyBorder="1" applyAlignment="1"/>
    <xf numFmtId="176" fontId="1" fillId="0" borderId="0" xfId="0" applyNumberFormat="1" applyFont="1" applyFill="1" applyBorder="1" applyAlignment="1">
      <alignment horizontal="center" vertical="center" wrapText="1"/>
    </xf>
    <xf numFmtId="44" fontId="4" fillId="3" borderId="7" xfId="0" applyNumberFormat="1" applyFont="1" applyFill="1" applyBorder="1" applyAlignment="1">
      <alignment vertical="center"/>
    </xf>
    <xf numFmtId="166" fontId="4" fillId="3" borderId="7" xfId="1" applyNumberFormat="1" applyFont="1" applyFill="1" applyBorder="1" applyAlignment="1">
      <alignment vertical="center"/>
    </xf>
    <xf numFmtId="165" fontId="4" fillId="3" borderId="0" xfId="1" applyNumberFormat="1" applyFont="1" applyFill="1" applyBorder="1" applyAlignment="1">
      <alignment vertical="center"/>
    </xf>
    <xf numFmtId="44" fontId="4" fillId="3" borderId="7" xfId="1" applyNumberFormat="1" applyFont="1" applyFill="1" applyBorder="1" applyAlignment="1">
      <alignment vertical="center"/>
    </xf>
    <xf numFmtId="10" fontId="4" fillId="3" borderId="0" xfId="1" applyNumberFormat="1" applyFont="1" applyFill="1" applyBorder="1" applyAlignment="1">
      <alignment vertical="center"/>
    </xf>
    <xf numFmtId="165" fontId="4" fillId="3" borderId="0" xfId="1" applyNumberFormat="1" applyFont="1" applyFill="1" applyAlignment="1">
      <alignment vertical="center"/>
    </xf>
    <xf numFmtId="0" fontId="2" fillId="23" borderId="0" xfId="15" applyFont="1" applyBorder="1" applyAlignment="1">
      <alignment vertical="center" wrapText="1"/>
    </xf>
    <xf numFmtId="10" fontId="31" fillId="3" borderId="0" xfId="1" applyNumberFormat="1" applyFont="1" applyFill="1" applyBorder="1" applyAlignment="1">
      <alignment horizontal="left" vertical="center"/>
    </xf>
    <xf numFmtId="168" fontId="6" fillId="13" borderId="0" xfId="0" applyNumberFormat="1" applyFont="1" applyFill="1" applyBorder="1" applyAlignment="1">
      <alignment horizontal="center" vertical="center" wrapText="1"/>
    </xf>
    <xf numFmtId="0" fontId="0" fillId="19" borderId="0" xfId="11" quotePrefix="1" applyFont="1" applyBorder="1" applyAlignment="1">
      <alignment vertical="center" wrapText="1"/>
    </xf>
    <xf numFmtId="0" fontId="0" fillId="19" borderId="0" xfId="11" applyFont="1"/>
    <xf numFmtId="4" fontId="2" fillId="19" borderId="0" xfId="11" applyNumberFormat="1" applyBorder="1" applyAlignment="1">
      <alignment vertical="center"/>
    </xf>
    <xf numFmtId="4" fontId="2" fillId="19" borderId="0" xfId="11" applyNumberFormat="1" applyAlignment="1">
      <alignment vertical="center"/>
    </xf>
    <xf numFmtId="4" fontId="2" fillId="3" borderId="0" xfId="15" applyNumberFormat="1" applyFill="1" applyBorder="1" applyAlignment="1">
      <alignment vertical="center"/>
    </xf>
    <xf numFmtId="4" fontId="1" fillId="3" borderId="0" xfId="0" applyNumberFormat="1" applyFont="1" applyFill="1" applyBorder="1" applyAlignment="1">
      <alignment horizontal="center" vertical="center" wrapText="1"/>
    </xf>
    <xf numFmtId="4" fontId="2" fillId="3" borderId="0" xfId="14" applyNumberFormat="1" applyFill="1" applyBorder="1" applyAlignment="1">
      <alignment vertical="center"/>
    </xf>
    <xf numFmtId="4" fontId="1" fillId="3" borderId="0" xfId="16" applyNumberFormat="1" applyFont="1" applyFill="1" applyBorder="1" applyAlignment="1">
      <alignment vertical="center"/>
    </xf>
    <xf numFmtId="0" fontId="2" fillId="24" borderId="0" xfId="16" applyAlignment="1">
      <alignment horizontal="left" wrapText="1"/>
    </xf>
    <xf numFmtId="0" fontId="11" fillId="0" borderId="37" xfId="0" applyFont="1"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0" xfId="0" applyBorder="1"/>
    <xf numFmtId="0" fontId="0" fillId="0" borderId="16" xfId="0" applyBorder="1" applyAlignment="1">
      <alignment wrapText="1"/>
    </xf>
    <xf numFmtId="0" fontId="11" fillId="0" borderId="37" xfId="0" applyFont="1" applyBorder="1" applyAlignment="1"/>
    <xf numFmtId="0" fontId="4" fillId="3" borderId="6" xfId="3" applyFont="1" applyFill="1" applyBorder="1" applyAlignment="1">
      <alignment horizontal="center" vertical="center"/>
    </xf>
    <xf numFmtId="0" fontId="1" fillId="8" borderId="1" xfId="0" applyFont="1" applyFill="1" applyBorder="1" applyAlignment="1">
      <alignment horizontal="center" vertical="center"/>
    </xf>
    <xf numFmtId="168" fontId="6" fillId="13" borderId="1" xfId="0" applyNumberFormat="1" applyFont="1" applyFill="1" applyBorder="1" applyAlignment="1">
      <alignment horizontal="center" vertical="center" wrapText="1"/>
    </xf>
    <xf numFmtId="0" fontId="2" fillId="16" borderId="1" xfId="8" applyBorder="1" applyAlignment="1">
      <alignment horizontal="center" vertical="center"/>
    </xf>
    <xf numFmtId="0" fontId="1" fillId="9" borderId="0" xfId="0" applyFont="1" applyFill="1" applyBorder="1" applyAlignment="1">
      <alignment horizontal="center" vertical="center"/>
    </xf>
    <xf numFmtId="0" fontId="1" fillId="9" borderId="1" xfId="0" applyFont="1" applyFill="1" applyBorder="1" applyAlignment="1">
      <alignment horizontal="center" vertical="center"/>
    </xf>
    <xf numFmtId="0" fontId="13" fillId="0" borderId="0" xfId="40" applyFont="1" applyFill="1" applyAlignment="1"/>
    <xf numFmtId="0" fontId="35" fillId="0" borderId="0" xfId="40" applyFont="1" applyFill="1" applyAlignment="1">
      <alignment horizontal="center"/>
    </xf>
    <xf numFmtId="0" fontId="36" fillId="0" borderId="0" xfId="40" applyFont="1" applyFill="1" applyAlignment="1">
      <alignment horizontal="center"/>
    </xf>
    <xf numFmtId="0" fontId="37" fillId="0" borderId="0" xfId="40" applyFont="1" applyFill="1" applyAlignment="1">
      <alignment horizontal="center"/>
    </xf>
    <xf numFmtId="0" fontId="38" fillId="0" borderId="0" xfId="40" applyFont="1" applyFill="1" applyAlignment="1">
      <alignment horizontal="center"/>
    </xf>
    <xf numFmtId="0" fontId="39" fillId="0" borderId="0" xfId="40" applyFont="1" applyFill="1" applyAlignment="1"/>
    <xf numFmtId="0" fontId="40" fillId="0" borderId="0" xfId="40" applyFont="1" applyFill="1" applyAlignment="1">
      <alignment horizontal="center"/>
    </xf>
    <xf numFmtId="0" fontId="36" fillId="0" borderId="0" xfId="40" applyFont="1" applyFill="1" applyAlignment="1"/>
    <xf numFmtId="0" fontId="40" fillId="0" borderId="0" xfId="40" applyFont="1" applyFill="1" applyAlignment="1"/>
    <xf numFmtId="0" fontId="13" fillId="0" borderId="0" xfId="40" applyFont="1" applyFill="1" applyAlignment="1">
      <alignment horizontal="center" vertical="center"/>
    </xf>
    <xf numFmtId="0" fontId="21" fillId="0" borderId="0" xfId="40" applyFont="1" applyFill="1" applyAlignment="1">
      <alignment horizontal="left" vertical="center"/>
    </xf>
    <xf numFmtId="0" fontId="41" fillId="0" borderId="0" xfId="40" applyFont="1" applyFill="1" applyAlignment="1">
      <alignment horizontal="center" vertical="center"/>
    </xf>
    <xf numFmtId="14" fontId="21" fillId="0" borderId="0" xfId="40" applyNumberFormat="1" applyFont="1" applyFill="1" applyAlignment="1">
      <alignment horizontal="left" vertical="center"/>
    </xf>
    <xf numFmtId="179" fontId="21" fillId="0" borderId="0" xfId="40" applyNumberFormat="1" applyFont="1" applyFill="1" applyAlignment="1">
      <alignment horizontal="left" vertical="center"/>
    </xf>
    <xf numFmtId="0" fontId="42" fillId="0" borderId="0" xfId="40" applyFont="1" applyFill="1" applyAlignment="1">
      <alignment horizontal="left" vertical="center"/>
    </xf>
    <xf numFmtId="0" fontId="43" fillId="0" borderId="0" xfId="40" applyFont="1" applyFill="1" applyAlignment="1"/>
    <xf numFmtId="0" fontId="44" fillId="0" borderId="0" xfId="40" applyFont="1" applyFill="1" applyAlignment="1"/>
    <xf numFmtId="0" fontId="47" fillId="0" borderId="0" xfId="40" applyFont="1" applyFill="1" applyAlignment="1"/>
    <xf numFmtId="0" fontId="2" fillId="0" borderId="0" xfId="42"/>
    <xf numFmtId="0" fontId="45" fillId="0" borderId="0" xfId="41" applyFill="1" applyAlignment="1" applyProtection="1">
      <alignment horizontal="left"/>
    </xf>
    <xf numFmtId="0" fontId="47" fillId="0" borderId="0" xfId="43" applyFont="1" applyFill="1" applyAlignment="1"/>
    <xf numFmtId="168" fontId="1" fillId="0" borderId="1" xfId="0" applyNumberFormat="1" applyFont="1" applyFill="1" applyBorder="1" applyAlignment="1">
      <alignment horizontal="center" vertical="center" wrapText="1"/>
    </xf>
    <xf numFmtId="0" fontId="19" fillId="21" borderId="1" xfId="12" applyFill="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vertical="center"/>
    </xf>
    <xf numFmtId="0" fontId="7" fillId="0" borderId="1" xfId="0" applyFont="1" applyBorder="1" applyAlignment="1">
      <alignment horizontal="center" vertical="center"/>
    </xf>
    <xf numFmtId="0" fontId="1" fillId="10" borderId="1" xfId="0" applyFont="1" applyFill="1" applyBorder="1" applyAlignment="1">
      <alignment vertical="center"/>
    </xf>
    <xf numFmtId="175" fontId="11" fillId="23" borderId="20" xfId="15" applyNumberFormat="1" applyFont="1" applyBorder="1" applyAlignment="1">
      <alignment vertical="center"/>
    </xf>
    <xf numFmtId="175" fontId="2" fillId="23" borderId="1" xfId="15" applyNumberFormat="1" applyBorder="1" applyAlignment="1">
      <alignment vertical="center"/>
    </xf>
    <xf numFmtId="175" fontId="11" fillId="23" borderId="1" xfId="15" applyNumberFormat="1" applyFont="1" applyBorder="1" applyAlignment="1">
      <alignment vertical="center"/>
    </xf>
    <xf numFmtId="175" fontId="2" fillId="23" borderId="8" xfId="15" applyNumberFormat="1" applyBorder="1" applyAlignment="1">
      <alignment vertical="center"/>
    </xf>
    <xf numFmtId="175" fontId="2" fillId="24" borderId="1" xfId="16" applyNumberFormat="1" applyBorder="1" applyAlignment="1">
      <alignment vertical="center"/>
    </xf>
    <xf numFmtId="175" fontId="2" fillId="24" borderId="8" xfId="16" applyNumberFormat="1" applyBorder="1" applyAlignment="1">
      <alignment vertical="center"/>
    </xf>
    <xf numFmtId="164" fontId="1" fillId="0" borderId="1" xfId="0" applyNumberFormat="1" applyFont="1" applyBorder="1" applyAlignment="1">
      <alignment horizontal="center" vertical="center"/>
    </xf>
    <xf numFmtId="0" fontId="9" fillId="0" borderId="1" xfId="0" applyFont="1" applyFill="1" applyBorder="1" applyAlignment="1">
      <alignment horizontal="center" vertical="center" wrapText="1"/>
    </xf>
    <xf numFmtId="169" fontId="1" fillId="0" borderId="1" xfId="0" applyNumberFormat="1" applyFont="1" applyBorder="1" applyAlignment="1">
      <alignment horizontal="center" vertical="center"/>
    </xf>
    <xf numFmtId="169" fontId="1" fillId="0" borderId="1" xfId="0" applyNumberFormat="1" applyFont="1" applyBorder="1" applyAlignment="1">
      <alignment vertical="center"/>
    </xf>
    <xf numFmtId="0" fontId="9" fillId="0" borderId="1" xfId="0" applyFont="1" applyFill="1" applyBorder="1" applyAlignment="1">
      <alignment vertical="center" wrapText="1"/>
    </xf>
    <xf numFmtId="4" fontId="4" fillId="3" borderId="5" xfId="3" applyNumberFormat="1" applyFont="1" applyFill="1" applyBorder="1" applyAlignment="1">
      <alignment horizontal="center" vertical="center"/>
    </xf>
    <xf numFmtId="0" fontId="4" fillId="3" borderId="18" xfId="3" applyFont="1" applyFill="1" applyBorder="1" applyAlignment="1">
      <alignment horizontal="left" vertical="center"/>
    </xf>
    <xf numFmtId="168" fontId="22" fillId="31" borderId="0" xfId="8" applyNumberFormat="1" applyFont="1" applyFill="1" applyBorder="1" applyAlignment="1">
      <alignment vertical="center"/>
    </xf>
    <xf numFmtId="44" fontId="24" fillId="31" borderId="5" xfId="2" applyFont="1" applyFill="1" applyBorder="1" applyAlignment="1">
      <alignment horizontal="center" vertical="center"/>
    </xf>
    <xf numFmtId="44" fontId="6" fillId="31" borderId="5" xfId="2" applyFont="1" applyFill="1" applyBorder="1" applyAlignment="1">
      <alignment horizontal="center" vertical="center"/>
    </xf>
    <xf numFmtId="180" fontId="0" fillId="31" borderId="28" xfId="0" applyNumberFormat="1" applyFill="1" applyBorder="1" applyAlignment="1">
      <alignment wrapText="1"/>
    </xf>
    <xf numFmtId="180" fontId="0" fillId="31" borderId="29" xfId="0" applyNumberFormat="1" applyFill="1" applyBorder="1" applyAlignment="1">
      <alignment wrapText="1"/>
    </xf>
    <xf numFmtId="166" fontId="0" fillId="31" borderId="29" xfId="0" applyNumberFormat="1" applyFill="1" applyBorder="1" applyAlignment="1">
      <alignment wrapText="1"/>
    </xf>
    <xf numFmtId="0" fontId="0" fillId="0" borderId="27" xfId="0" applyBorder="1" applyAlignment="1">
      <alignment horizontal="right" wrapText="1"/>
    </xf>
    <xf numFmtId="0" fontId="13" fillId="3" borderId="0" xfId="6" applyFill="1"/>
    <xf numFmtId="0" fontId="1" fillId="3" borderId="0" xfId="0" applyFont="1" applyFill="1" applyAlignment="1">
      <alignment horizontal="center" vertical="center"/>
    </xf>
    <xf numFmtId="0" fontId="8" fillId="3" borderId="0" xfId="0" applyFont="1" applyFill="1" applyAlignment="1">
      <alignment horizontal="left" vertical="center"/>
    </xf>
    <xf numFmtId="0" fontId="8" fillId="3" borderId="0" xfId="5" applyFill="1"/>
    <xf numFmtId="0" fontId="13" fillId="3" borderId="0" xfId="6" applyFill="1" applyAlignment="1">
      <alignment horizontal="center"/>
    </xf>
    <xf numFmtId="0" fontId="17" fillId="3" borderId="0" xfId="9" applyFill="1" applyAlignment="1">
      <alignment horizontal="center" vertical="center"/>
    </xf>
    <xf numFmtId="0" fontId="0" fillId="3" borderId="32" xfId="19" applyFont="1" applyFill="1"/>
    <xf numFmtId="0" fontId="0" fillId="3" borderId="0" xfId="0" applyFill="1"/>
    <xf numFmtId="0" fontId="1" fillId="3" borderId="0" xfId="0" applyFont="1" applyFill="1" applyAlignment="1">
      <alignment vertical="center" wrapText="1"/>
    </xf>
    <xf numFmtId="181" fontId="0" fillId="0" borderId="29" xfId="0" applyNumberFormat="1" applyBorder="1" applyAlignment="1">
      <alignment wrapText="1"/>
    </xf>
    <xf numFmtId="178" fontId="21" fillId="0" borderId="0" xfId="40" applyNumberFormat="1" applyFont="1" applyFill="1" applyAlignment="1">
      <alignment horizontal="left" vertical="center"/>
    </xf>
    <xf numFmtId="179" fontId="21" fillId="0" borderId="0" xfId="40" applyNumberFormat="1" applyFont="1" applyFill="1" applyAlignment="1">
      <alignment horizontal="left" vertical="center"/>
    </xf>
    <xf numFmtId="0" fontId="46" fillId="0" borderId="0" xfId="41" applyFont="1" applyFill="1" applyAlignment="1" applyProtection="1">
      <alignment horizontal="left"/>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4" fillId="3" borderId="6"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4" fillId="3" borderId="3" xfId="3" applyFont="1" applyFill="1" applyBorder="1" applyAlignment="1">
      <alignment horizontal="center" vertical="center" wrapText="1"/>
    </xf>
    <xf numFmtId="0" fontId="4" fillId="3" borderId="17" xfId="3" applyFont="1" applyFill="1" applyBorder="1" applyAlignment="1">
      <alignment horizontal="center" vertical="center" wrapText="1"/>
    </xf>
    <xf numFmtId="0" fontId="4" fillId="3" borderId="10" xfId="3" applyFont="1" applyFill="1" applyBorder="1" applyAlignment="1">
      <alignment horizontal="center" vertical="center" wrapText="1"/>
    </xf>
    <xf numFmtId="8" fontId="4" fillId="3" borderId="6" xfId="0" applyNumberFormat="1" applyFont="1" applyFill="1" applyBorder="1" applyAlignment="1">
      <alignment horizontal="center" vertical="center"/>
    </xf>
    <xf numFmtId="8" fontId="4" fillId="3" borderId="2" xfId="0" applyNumberFormat="1" applyFont="1" applyFill="1" applyBorder="1" applyAlignment="1">
      <alignment horizontal="center" vertical="center"/>
    </xf>
    <xf numFmtId="8" fontId="4" fillId="3" borderId="3" xfId="0" applyNumberFormat="1" applyFont="1" applyFill="1" applyBorder="1" applyAlignment="1">
      <alignment horizontal="center" vertical="center"/>
    </xf>
    <xf numFmtId="8" fontId="4" fillId="3" borderId="5" xfId="0" applyNumberFormat="1" applyFont="1" applyFill="1" applyBorder="1" applyAlignment="1">
      <alignment horizontal="center" vertical="center" wrapText="1"/>
    </xf>
    <xf numFmtId="8" fontId="4" fillId="3" borderId="5" xfId="0" applyNumberFormat="1" applyFont="1" applyFill="1" applyBorder="1" applyAlignment="1">
      <alignment horizontal="center" vertical="center"/>
    </xf>
    <xf numFmtId="6" fontId="4" fillId="3" borderId="0" xfId="0" applyNumberFormat="1" applyFont="1" applyFill="1" applyBorder="1" applyAlignment="1">
      <alignment horizontal="center" vertical="center"/>
    </xf>
    <xf numFmtId="170" fontId="4" fillId="3" borderId="0" xfId="0" applyNumberFormat="1"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170" fontId="4" fillId="3" borderId="5" xfId="0" applyNumberFormat="1" applyFont="1" applyFill="1" applyBorder="1" applyAlignment="1">
      <alignment horizontal="center" vertical="center"/>
    </xf>
    <xf numFmtId="0" fontId="4" fillId="3" borderId="0" xfId="0" applyFont="1" applyFill="1" applyAlignment="1">
      <alignment horizontal="center" vertical="center" wrapText="1"/>
    </xf>
    <xf numFmtId="0" fontId="4" fillId="3" borderId="6" xfId="3" applyFont="1" applyFill="1" applyBorder="1" applyAlignment="1">
      <alignment horizontal="center" vertical="center"/>
    </xf>
    <xf numFmtId="0" fontId="4" fillId="3" borderId="3" xfId="3" applyFont="1" applyFill="1" applyBorder="1" applyAlignment="1">
      <alignment horizontal="center" vertical="center"/>
    </xf>
    <xf numFmtId="0" fontId="1" fillId="6" borderId="7"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1"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1"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168" fontId="6" fillId="13" borderId="7" xfId="0" applyNumberFormat="1" applyFont="1" applyFill="1" applyBorder="1" applyAlignment="1">
      <alignment horizontal="center" vertical="center" wrapText="1"/>
    </xf>
    <xf numFmtId="168" fontId="6" fillId="13" borderId="0" xfId="0" applyNumberFormat="1"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8" xfId="0" applyFont="1" applyFill="1" applyBorder="1" applyAlignment="1">
      <alignment horizontal="center" vertical="center" wrapText="1"/>
    </xf>
    <xf numFmtId="164" fontId="1" fillId="7" borderId="7" xfId="0" applyNumberFormat="1" applyFont="1" applyFill="1" applyBorder="1" applyAlignment="1">
      <alignment horizontal="center" vertical="center"/>
    </xf>
    <xf numFmtId="164" fontId="1" fillId="7" borderId="0" xfId="0" applyNumberFormat="1" applyFont="1" applyFill="1" applyBorder="1" applyAlignment="1">
      <alignment horizontal="center" vertical="center"/>
    </xf>
    <xf numFmtId="164" fontId="1" fillId="7" borderId="1" xfId="0" applyNumberFormat="1" applyFont="1" applyFill="1" applyBorder="1" applyAlignment="1">
      <alignment horizontal="center" vertical="center"/>
    </xf>
    <xf numFmtId="0" fontId="8" fillId="7" borderId="0" xfId="0" applyFont="1" applyFill="1" applyAlignment="1">
      <alignment horizontal="center" vertical="center"/>
    </xf>
    <xf numFmtId="43" fontId="18" fillId="18" borderId="6" xfId="10" applyNumberFormat="1" applyBorder="1" applyAlignment="1">
      <alignment horizontal="center" vertical="center"/>
    </xf>
    <xf numFmtId="43" fontId="18" fillId="18" borderId="2" xfId="10" applyNumberFormat="1" applyBorder="1" applyAlignment="1">
      <alignment horizontal="center" vertical="center"/>
    </xf>
    <xf numFmtId="43" fontId="18" fillId="18" borderId="3" xfId="10" applyNumberFormat="1" applyBorder="1" applyAlignment="1">
      <alignment horizontal="center" vertical="center"/>
    </xf>
    <xf numFmtId="43" fontId="18" fillId="18" borderId="20" xfId="10" applyNumberFormat="1" applyBorder="1" applyAlignment="1">
      <alignment horizontal="center" vertical="center"/>
    </xf>
    <xf numFmtId="43" fontId="18" fillId="18" borderId="1" xfId="10" applyNumberFormat="1" applyBorder="1" applyAlignment="1">
      <alignment horizontal="center" vertical="center"/>
    </xf>
    <xf numFmtId="43" fontId="18" fillId="18" borderId="8" xfId="10" applyNumberFormat="1" applyBorder="1" applyAlignment="1">
      <alignment horizontal="center" vertical="center"/>
    </xf>
    <xf numFmtId="0" fontId="2" fillId="16" borderId="7" xfId="8" applyBorder="1" applyAlignment="1">
      <alignment horizontal="center" vertical="center"/>
    </xf>
    <xf numFmtId="0" fontId="2" fillId="16" borderId="0" xfId="8" applyBorder="1" applyAlignment="1">
      <alignment horizontal="center" vertical="center"/>
    </xf>
    <xf numFmtId="0" fontId="2" fillId="16" borderId="1" xfId="8" applyBorder="1" applyAlignment="1">
      <alignment horizontal="center" vertical="center"/>
    </xf>
    <xf numFmtId="0" fontId="19" fillId="21" borderId="0" xfId="12" applyFill="1" applyAlignment="1">
      <alignment horizontal="center" vertical="center" wrapText="1"/>
    </xf>
    <xf numFmtId="0" fontId="1" fillId="8" borderId="7" xfId="0" applyFont="1" applyFill="1" applyBorder="1" applyAlignment="1">
      <alignment horizontal="center" vertical="center"/>
    </xf>
    <xf numFmtId="0" fontId="1" fillId="8" borderId="10" xfId="0" applyFont="1" applyFill="1" applyBorder="1" applyAlignment="1">
      <alignment horizontal="center" vertical="center"/>
    </xf>
    <xf numFmtId="0" fontId="1" fillId="8" borderId="9" xfId="0" applyFont="1" applyFill="1" applyBorder="1" applyAlignment="1">
      <alignment horizontal="center" vertical="center"/>
    </xf>
    <xf numFmtId="0" fontId="1" fillId="8" borderId="8" xfId="0" applyFont="1" applyFill="1" applyBorder="1" applyAlignment="1">
      <alignment horizontal="center" vertical="center"/>
    </xf>
    <xf numFmtId="0" fontId="20" fillId="20" borderId="30" xfId="13" applyBorder="1" applyAlignment="1">
      <alignment horizontal="center" vertical="center"/>
    </xf>
    <xf numFmtId="0" fontId="20" fillId="20" borderId="35" xfId="13" applyBorder="1" applyAlignment="1">
      <alignment horizontal="center" vertical="center"/>
    </xf>
    <xf numFmtId="0" fontId="20" fillId="20" borderId="31" xfId="13" applyBorder="1" applyAlignment="1">
      <alignment horizontal="center" vertical="center"/>
    </xf>
    <xf numFmtId="168" fontId="6" fillId="13" borderId="22" xfId="0" applyNumberFormat="1" applyFont="1" applyFill="1" applyBorder="1" applyAlignment="1">
      <alignment horizontal="center" vertical="center" wrapText="1"/>
    </xf>
    <xf numFmtId="168" fontId="6" fillId="13" borderId="23" xfId="0" applyNumberFormat="1" applyFont="1" applyFill="1" applyBorder="1" applyAlignment="1">
      <alignment horizontal="center" vertical="center" wrapText="1"/>
    </xf>
    <xf numFmtId="168" fontId="6" fillId="13" borderId="4" xfId="0" applyNumberFormat="1" applyFont="1" applyFill="1" applyBorder="1" applyAlignment="1">
      <alignment horizontal="center" vertical="center" wrapText="1"/>
    </xf>
    <xf numFmtId="168" fontId="6" fillId="13" borderId="1" xfId="0" applyNumberFormat="1" applyFont="1" applyFill="1" applyBorder="1" applyAlignment="1">
      <alignment horizontal="center" vertical="center" wrapText="1"/>
    </xf>
    <xf numFmtId="0" fontId="1" fillId="9" borderId="7" xfId="0" applyFont="1" applyFill="1" applyBorder="1" applyAlignment="1">
      <alignment horizontal="center" vertical="center"/>
    </xf>
    <xf numFmtId="0" fontId="1" fillId="9" borderId="0" xfId="0" applyFont="1" applyFill="1" applyBorder="1" applyAlignment="1">
      <alignment horizontal="center" vertical="center"/>
    </xf>
    <xf numFmtId="0" fontId="1" fillId="9" borderId="1" xfId="0" applyFont="1" applyFill="1" applyBorder="1" applyAlignment="1">
      <alignment horizontal="center" vertical="center"/>
    </xf>
    <xf numFmtId="0" fontId="1" fillId="7" borderId="7"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1" xfId="0" applyFont="1" applyFill="1" applyBorder="1" applyAlignment="1">
      <alignment horizontal="center" vertical="center"/>
    </xf>
    <xf numFmtId="0" fontId="13" fillId="0" borderId="0" xfId="6" applyAlignment="1">
      <alignment horizontal="center"/>
    </xf>
  </cellXfs>
  <cellStyles count="44">
    <cellStyle name="# £0.0 grand total double border no shade 2" xfId="32"/>
    <cellStyle name="# £0.0 grand total double border shade" xfId="33"/>
    <cellStyle name="# £m grand total double border no shade" xfId="34"/>
    <cellStyle name="# £m headers (left align)" xfId="24"/>
    <cellStyle name="# £m headers (revenue)" xfId="25"/>
    <cellStyle name="# £m no shade" xfId="29"/>
    <cellStyle name="# 0.0 no shade 2" xfId="28"/>
    <cellStyle name="# 0.0 shade" xfId="26"/>
    <cellStyle name="# 0.00 no shade" xfId="30"/>
    <cellStyle name="# Grey headers (revenue)" xfId="23"/>
    <cellStyle name="# Market grand total" xfId="31"/>
    <cellStyle name="# Market headers" xfId="27"/>
    <cellStyle name="# Section header" xfId="21"/>
    <cellStyle name="# Section subheader" xfId="22"/>
    <cellStyle name="20% - Accent2" xfId="8" builtinId="34"/>
    <cellStyle name="20% - Accent4" xfId="14" builtinId="42"/>
    <cellStyle name="20% - Accent5" xfId="15" builtinId="46"/>
    <cellStyle name="20% - Accent6" xfId="11" builtinId="50"/>
    <cellStyle name="40% - Accent2" xfId="7" builtinId="35"/>
    <cellStyle name="40% - Accent6" xfId="16" builtinId="51"/>
    <cellStyle name="60% - Accent1" xfId="10" builtinId="32"/>
    <cellStyle name="Bad" xfId="9" builtinId="27"/>
    <cellStyle name="Comma 2" xfId="18"/>
    <cellStyle name="Currency" xfId="2" builtinId="4"/>
    <cellStyle name="Currency 2" xfId="17"/>
    <cellStyle name="EYDate 2" xfId="39"/>
    <cellStyle name="EYHeader1" xfId="37"/>
    <cellStyle name="EYHeader1 8" xfId="38"/>
    <cellStyle name="Heading 4" xfId="12" builtinId="19"/>
    <cellStyle name="Hyperlink 2" xfId="41"/>
    <cellStyle name="Neutral" xfId="3" builtinId="28"/>
    <cellStyle name="Normal" xfId="0" builtinId="0"/>
    <cellStyle name="Normal 107" xfId="35"/>
    <cellStyle name="Normal 11" xfId="42"/>
    <cellStyle name="Normal 2" xfId="6"/>
    <cellStyle name="Normal 2 2" xfId="36"/>
    <cellStyle name="Normal 2 2 2" xfId="40"/>
    <cellStyle name="Normal 3" xfId="20"/>
    <cellStyle name="Normal_289f WLR RSS" xfId="43"/>
    <cellStyle name="Note" xfId="19" builtinId="10"/>
    <cellStyle name="Output" xfId="13" builtinId="21"/>
    <cellStyle name="Percent" xfId="1" builtinId="5"/>
    <cellStyle name="Sheet Header" xfId="4"/>
    <cellStyle name="Table Header" xfId="5"/>
  </cellStyles>
  <dxfs count="404">
    <dxf>
      <fill>
        <patternFill>
          <bgColor rgb="FFFF0000"/>
        </patternFill>
      </fill>
    </dxf>
    <dxf>
      <fill>
        <patternFill patternType="none">
          <bgColor auto="1"/>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ont>
        <color theme="9" tint="-0.24994659260841701"/>
      </font>
      <fill>
        <patternFill>
          <bgColor theme="9" tint="0.79998168889431442"/>
        </patternFill>
      </fill>
    </dxf>
    <dxf>
      <font>
        <color rgb="FFB10000"/>
      </font>
      <fill>
        <patternFill>
          <bgColor rgb="FFFFDDDD"/>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79998168889431442"/>
        </patternFill>
      </fill>
    </dxf>
    <dxf>
      <font>
        <color rgb="FFB1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FF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FF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FF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24994659260841701"/>
      </font>
      <fill>
        <patternFill>
          <bgColor theme="9" tint="0.59996337778862885"/>
        </patternFill>
      </fill>
    </dxf>
    <dxf>
      <font>
        <color rgb="FFFF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499984740745262"/>
      </font>
      <fill>
        <patternFill>
          <bgColor theme="9" tint="0.39994506668294322"/>
        </patternFill>
      </fill>
    </dxf>
    <dxf>
      <font>
        <color rgb="FFFF0000"/>
      </font>
      <fill>
        <patternFill>
          <bgColor rgb="FFFFCCFF"/>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theme="9" tint="-0.24994659260841701"/>
      </font>
      <fill>
        <patternFill>
          <bgColor theme="9" tint="0.59996337778862885"/>
        </patternFill>
      </fill>
    </dxf>
    <dxf>
      <font>
        <color rgb="FFFF0000"/>
      </font>
      <fill>
        <patternFill>
          <bgColor rgb="FFFFDDDD"/>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99"/>
      <color rgb="FFFFDDDD"/>
      <color rgb="FF99FFCC"/>
      <color rgb="FFFFCCFF"/>
      <color rgb="FFFF6363"/>
      <color rgb="FFEAEDF2"/>
      <color rgb="FFF9F9F9"/>
      <color rgb="FFF3F3F3"/>
      <color rgb="FFF4F9F1"/>
      <color rgb="FFECF0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tyles" Target="styles.xml"/><Relationship Id="rId33"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ustomXml" Target="../customXml/item4.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116416</xdr:colOff>
      <xdr:row>9</xdr:row>
      <xdr:rowOff>44450</xdr:rowOff>
    </xdr:from>
    <xdr:to>
      <xdr:col>13</xdr:col>
      <xdr:colOff>46566</xdr:colOff>
      <xdr:row>25</xdr:row>
      <xdr:rowOff>1867</xdr:rowOff>
    </xdr:to>
    <xdr:sp macro="" textlink="">
      <xdr:nvSpPr>
        <xdr:cNvPr id="2" name="Text Box 2"/>
        <xdr:cNvSpPr txBox="1">
          <a:spLocks noChangeArrowheads="1"/>
        </xdr:cNvSpPr>
      </xdr:nvSpPr>
      <xdr:spPr bwMode="auto">
        <a:xfrm>
          <a:off x="430741" y="1597025"/>
          <a:ext cx="7321550" cy="2624417"/>
        </a:xfrm>
        <a:prstGeom prst="rect">
          <a:avLst/>
        </a:prstGeom>
        <a:noFill/>
        <a:ln w="9525">
          <a:noFill/>
          <a:miter lim="800000"/>
          <a:headEnd/>
          <a:tailEnd/>
        </a:ln>
      </xdr:spPr>
      <xdr:txBody>
        <a:bodyPr vertOverflow="clip" wrap="square" lIns="91440" tIns="45720" rIns="91440" bIns="45720" anchor="t" upright="1"/>
        <a:lstStyle/>
        <a:p>
          <a:pPr algn="ctr" rtl="0" fontAlgn="base"/>
          <a:r>
            <a:rPr lang="en-GB" sz="1400" b="1" i="0" baseline="0">
              <a:latin typeface="Arial" pitchFamily="34" charset="0"/>
              <a:ea typeface="+mn-ea"/>
              <a:cs typeface="Arial" pitchFamily="34" charset="0"/>
            </a:rPr>
            <a:t>WLA LLU Price Control </a:t>
          </a:r>
        </a:p>
        <a:p>
          <a:pPr algn="ctr" rtl="0" fontAlgn="base"/>
          <a:endParaRPr lang="en-GB" sz="1400" b="1" i="0" baseline="0">
            <a:latin typeface="Arial" pitchFamily="34" charset="0"/>
            <a:ea typeface="+mn-ea"/>
            <a:cs typeface="Arial" pitchFamily="34" charset="0"/>
          </a:endParaRPr>
        </a:p>
        <a:p>
          <a:pPr algn="ctr" rtl="0" fontAlgn="base"/>
          <a:r>
            <a:rPr lang="en-GB" sz="1400" b="1" i="0" baseline="0">
              <a:latin typeface="Arial" pitchFamily="34" charset="0"/>
              <a:ea typeface="+mn-ea"/>
              <a:cs typeface="Arial" pitchFamily="34" charset="0"/>
            </a:rPr>
            <a:t>Non- Confidential Compliance Statement - 2018/19</a:t>
          </a:r>
          <a:endParaRPr lang="en-GB" sz="1400" b="1" i="1" baseline="0">
            <a:latin typeface="Arial" pitchFamily="34" charset="0"/>
            <a:ea typeface="+mn-ea"/>
            <a:cs typeface="Arial" pitchFamily="34" charset="0"/>
          </a:endParaRPr>
        </a:p>
        <a:p>
          <a:endParaRPr lang="en-GB" sz="1100">
            <a:effectLst/>
            <a:latin typeface="+mn-lt"/>
            <a:ea typeface="+mn-ea"/>
            <a:cs typeface="+mn-cs"/>
          </a:endParaRPr>
        </a:p>
        <a:p>
          <a:r>
            <a:rPr lang="en-GB" sz="1100">
              <a:effectLst/>
              <a:latin typeface="+mn-lt"/>
              <a:ea typeface="+mn-ea"/>
              <a:cs typeface="+mn-cs"/>
            </a:rPr>
            <a:t>This document contains information that is provided for information purposes only. The contents of this pack cannot be copied or reproduced in whole or in part without the written consent of British Telecommunications plc</a:t>
          </a:r>
          <a:r>
            <a:rPr lang="en-GB" sz="1100" baseline="0">
              <a:effectLst/>
              <a:latin typeface="+mn-lt"/>
              <a:ea typeface="+mn-ea"/>
              <a:cs typeface="+mn-cs"/>
            </a:rPr>
            <a:t> and </a:t>
          </a:r>
          <a:r>
            <a:rPr lang="en-GB" sz="1100">
              <a:effectLst/>
              <a:latin typeface="+mn-lt"/>
              <a:ea typeface="+mn-ea"/>
              <a:cs typeface="+mn-cs"/>
            </a:rPr>
            <a:t>Openreach</a:t>
          </a:r>
          <a:r>
            <a:rPr lang="en-GB" sz="1100" baseline="0">
              <a:effectLst/>
              <a:latin typeface="+mn-lt"/>
              <a:ea typeface="+mn-ea"/>
              <a:cs typeface="+mn-cs"/>
            </a:rPr>
            <a:t> Ltd</a:t>
          </a:r>
          <a:r>
            <a:rPr lang="en-GB" sz="1100">
              <a:effectLst/>
              <a:latin typeface="+mn-lt"/>
              <a:ea typeface="+mn-ea"/>
              <a:cs typeface="+mn-cs"/>
            </a:rPr>
            <a:t>. </a:t>
          </a:r>
        </a:p>
        <a:p>
          <a:r>
            <a:rPr lang="en-GB" sz="1100">
              <a:effectLst/>
              <a:latin typeface="+mn-lt"/>
              <a:ea typeface="+mn-ea"/>
              <a:cs typeface="+mn-cs"/>
            </a:rPr>
            <a:t> </a:t>
          </a:r>
        </a:p>
        <a:p>
          <a:r>
            <a:rPr lang="en-GB" sz="1100">
              <a:effectLst/>
              <a:latin typeface="+mn-lt"/>
              <a:ea typeface="+mn-ea"/>
              <a:cs typeface="+mn-cs"/>
            </a:rPr>
            <a:t>British</a:t>
          </a:r>
          <a:r>
            <a:rPr lang="en-GB" sz="1100" baseline="0">
              <a:effectLst/>
              <a:latin typeface="+mn-lt"/>
              <a:ea typeface="+mn-ea"/>
              <a:cs typeface="+mn-cs"/>
            </a:rPr>
            <a:t> Telecommunications plc 2019</a:t>
          </a:r>
        </a:p>
        <a:p>
          <a:r>
            <a:rPr lang="en-GB" sz="1100">
              <a:effectLst/>
              <a:latin typeface="+mn-lt"/>
              <a:ea typeface="+mn-ea"/>
              <a:cs typeface="+mn-cs"/>
            </a:rPr>
            <a:t>Registered office: 81 Newgate Street, London</a:t>
          </a:r>
          <a:r>
            <a:rPr lang="en-GB" sz="1100" baseline="0">
              <a:effectLst/>
              <a:latin typeface="+mn-lt"/>
              <a:ea typeface="+mn-ea"/>
              <a:cs typeface="+mn-cs"/>
            </a:rPr>
            <a:t> EC1A 7AJ</a:t>
          </a:r>
          <a:endParaRPr lang="en-GB">
            <a:effectLst/>
          </a:endParaRPr>
        </a:p>
        <a:p>
          <a:r>
            <a:rPr lang="en-GB" sz="1100" baseline="0">
              <a:effectLst/>
              <a:latin typeface="+mn-lt"/>
              <a:ea typeface="+mn-ea"/>
              <a:cs typeface="+mn-cs"/>
            </a:rPr>
            <a:t>Registered in England and Wales No. 1800000</a:t>
          </a:r>
          <a:endParaRPr lang="en-GB">
            <a:effectLst/>
          </a:endParaRPr>
        </a:p>
        <a:p>
          <a:r>
            <a:rPr lang="en-GB" sz="1100">
              <a:effectLst/>
              <a:latin typeface="+mn-lt"/>
              <a:ea typeface="+mn-ea"/>
              <a:cs typeface="+mn-cs"/>
            </a:rPr>
            <a:t>Produced by Openreach</a:t>
          </a:r>
          <a:endParaRPr lang="en-GB">
            <a:effectLst/>
          </a:endParaRPr>
        </a:p>
        <a:p>
          <a:endParaRPr lang="en-GB" sz="1100">
            <a:effectLst/>
            <a:latin typeface="+mn-lt"/>
            <a:ea typeface="+mn-ea"/>
            <a:cs typeface="+mn-cs"/>
          </a:endParaRPr>
        </a:p>
      </xdr:txBody>
    </xdr:sp>
    <xdr:clientData/>
  </xdr:twoCellAnchor>
  <xdr:twoCellAnchor editAs="oneCell">
    <xdr:from>
      <xdr:col>1</xdr:col>
      <xdr:colOff>243417</xdr:colOff>
      <xdr:row>3</xdr:row>
      <xdr:rowOff>105834</xdr:rowOff>
    </xdr:from>
    <xdr:to>
      <xdr:col>3</xdr:col>
      <xdr:colOff>178416</xdr:colOff>
      <xdr:row>4</xdr:row>
      <xdr:rowOff>106774</xdr:rowOff>
    </xdr:to>
    <xdr:pic>
      <xdr:nvPicPr>
        <xdr:cNvPr id="3" name="Picture 2">
          <a:extLst>
            <a:ext uri="{FF2B5EF4-FFF2-40B4-BE49-F238E27FC236}">
              <a16:creationId xmlns:lc="http://schemas.openxmlformats.org/drawingml/2006/lockedCanvas" xmlns:a16="http://schemas.microsoft.com/office/drawing/2014/main" xmlns="" xmlns:p="http://schemas.openxmlformats.org/presentationml/2006/main" xmlns:r="http://schemas.openxmlformats.org/officeDocument/2006/relationships" id="{5EF66A0F-BAE3-4F83-9DD5-F61930A09B4E}"/>
            </a:ext>
          </a:extLst>
        </xdr:cNvPr>
        <xdr:cNvPicPr>
          <a:picLocks noChangeAspect="1"/>
        </xdr:cNvPicPr>
      </xdr:nvPicPr>
      <xdr:blipFill>
        <a:blip xmlns:r="http://schemas.openxmlformats.org/officeDocument/2006/relationships" r:embed="rId1"/>
        <a:stretch>
          <a:fillRect/>
        </a:stretch>
      </xdr:blipFill>
      <xdr:spPr>
        <a:xfrm>
          <a:off x="557742" y="591609"/>
          <a:ext cx="1325649" cy="2581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ffice.bt.com/documents%20and%20settings/803245554/Local%20Settings/Temporary%20Internet%20Files/Content.Outlook/XS74JLEW/Documents%20and%20Settings/langtoar/My%20Documents/a3vcs2.0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Monthly%20Reports\Master%20Reports\ToBlankOutOfDateLink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penreach.office.bt.com/Users/602320582/Documents/Viv/Ethernet/LLCC/1619%20model/LLCC17%20Compliance%20v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penreach.office.bt.com/My%20Documents/BT_Data/Excel/QPB/London%20QPB%2001-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Program%20Files\Internet\OLK1C\Documents%20and%20Settings\Mostyn.Goodwin\Local%20Settings\Temporary%20Internet%20Files\OLK3\TELECOM\MODELS\PUBLISHED_MODELS\COL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penreach.office.bt.com/Users/602320582/Documents/Viv/copper/2017%20WLA/1819%20implementation/update%2022%20May/MPF%20may%202018%20modified%20statement%20PLE%20v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msa-file-01\group$\teams\Central%20Finance%20&amp;%20Planning%20(CFP)\06-07%20Fin%20Year\P05\Forecast\FC-Alle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penreach.office.bt.com/Documents%20and%20Settings/langtoar/My%20Documents/a3vcs2.0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sharepoint.bt.com/Documents%20and%20Settings/langtoar/My%20Documents/a3vcs2.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knasdata07\fashared\Documents%20and%20Settings\senevij\Local%20Settings\Temporary%20Internet%20Files\OLK6D\FertAssCha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knasdata07\fashared\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knasdata07\fashared\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ICAs%20-%20N&amp;S%20FY00\BT\BT1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BlankOutOfDateLinks"/>
      <sheetName val="TABLE"/>
      <sheetName val="GL Code Mapping"/>
      <sheetName val="Source"/>
      <sheetName val="Actuals"/>
      <sheetName val="Budgets"/>
      <sheetName val="#REF"/>
      <sheetName val="LIST"/>
      <sheetName val="CONTACT"/>
      <sheetName val="REPORTED COSTS"/>
      <sheetName val="P&amp;L Mapping"/>
      <sheetName val="DISCOUNT"/>
      <sheetName val="Assumptions"/>
      <sheetName val="ITT_Inputs_Adj"/>
      <sheetName val="E&amp;O Inv Reg"/>
      <sheetName val="GL_Code_Mapping"/>
      <sheetName val="REPORTED_COSTS"/>
      <sheetName val="P&amp;L_Mapping"/>
      <sheetName val="UserGu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ign offs"/>
      <sheetName val="Basket Structure"/>
      <sheetName val="Compliance"/>
      <sheetName val="output"/>
      <sheetName val="9A"/>
      <sheetName val="Price Changes"/>
      <sheetName val="9A no 100mb Cx offer"/>
      <sheetName val="Price Actuals"/>
      <sheetName val="revenue"/>
      <sheetName val="9B"/>
      <sheetName val="9C"/>
      <sheetName val="9D"/>
      <sheetName val="VolCompliance"/>
      <sheetName val="UKvsCLA"/>
      <sheetName val="VolTotal"/>
      <sheetName val="VolImport"/>
      <sheetName val="ML RoUK + LP"/>
      <sheetName val="next BCMR"/>
      <sheetName val="Product Reference"/>
      <sheetName val="ECC1718 balancing charge"/>
      <sheetName val="Summary for CS"/>
    </sheetNames>
    <sheetDataSet>
      <sheetData sheetId="0"/>
      <sheetData sheetId="1"/>
      <sheetData sheetId="2"/>
      <sheetData sheetId="3"/>
      <sheetData sheetId="4"/>
      <sheetData sheetId="5"/>
      <sheetData sheetId="6">
        <row r="192">
          <cell r="FG192">
            <v>2265</v>
          </cell>
        </row>
      </sheetData>
      <sheetData sheetId="7"/>
      <sheetData sheetId="8">
        <row r="13">
          <cell r="AM13">
            <v>0.33600000000000002</v>
          </cell>
        </row>
      </sheetData>
      <sheetData sheetId="9"/>
      <sheetData sheetId="10"/>
      <sheetData sheetId="11"/>
      <sheetData sheetId="12"/>
      <sheetData sheetId="13"/>
      <sheetData sheetId="14"/>
      <sheetData sheetId="15"/>
      <sheetData sheetId="16"/>
      <sheetData sheetId="17">
        <row r="2">
          <cell r="A2" t="str">
            <v>Row Labels</v>
          </cell>
          <cell r="B2" t="str">
            <v>Count of NEW REF3</v>
          </cell>
          <cell r="C2" t="str">
            <v>Sum of NEW REF2</v>
          </cell>
          <cell r="D2" t="str">
            <v>Average of NEW REF</v>
          </cell>
        </row>
        <row r="3">
          <cell r="A3" t="str">
            <v>BA End2End 1.48G 1 ch</v>
          </cell>
          <cell r="B3">
            <v>1</v>
          </cell>
          <cell r="C3">
            <v>8.2759999999999998</v>
          </cell>
          <cell r="D3">
            <v>8.2759999999999998</v>
          </cell>
        </row>
        <row r="4">
          <cell r="A4" t="str">
            <v>BA End2End 1.48G 4 ch</v>
          </cell>
          <cell r="B4">
            <v>4</v>
          </cell>
          <cell r="C4">
            <v>49.35</v>
          </cell>
          <cell r="D4">
            <v>12.3375</v>
          </cell>
        </row>
        <row r="5">
          <cell r="A5" t="str">
            <v>BA End2End 270M 1 ch</v>
          </cell>
          <cell r="B5">
            <v>3</v>
          </cell>
          <cell r="C5">
            <v>32.003999999999998</v>
          </cell>
          <cell r="D5">
            <v>10.667999999999999</v>
          </cell>
        </row>
        <row r="6">
          <cell r="A6" t="str">
            <v>BA L/R Acc 1.48G 1 ch</v>
          </cell>
          <cell r="B6">
            <v>7</v>
          </cell>
          <cell r="C6">
            <v>95.760999999999996</v>
          </cell>
          <cell r="D6">
            <v>13.680142857142856</v>
          </cell>
        </row>
        <row r="7">
          <cell r="A7" t="str">
            <v>BA L/R Acc 1.48G 2 ch</v>
          </cell>
          <cell r="B7">
            <v>26</v>
          </cell>
          <cell r="C7">
            <v>178.69868356222997</v>
          </cell>
          <cell r="D7">
            <v>6.8730262908549991</v>
          </cell>
        </row>
        <row r="8">
          <cell r="A8" t="str">
            <v>BA L/R Acc 1.48G 4 ch</v>
          </cell>
          <cell r="B8">
            <v>75</v>
          </cell>
          <cell r="C8">
            <v>684.67700000000025</v>
          </cell>
          <cell r="D8">
            <v>9.12902666666667</v>
          </cell>
        </row>
        <row r="9">
          <cell r="A9" t="str">
            <v>BA L/R Acc 140M 4 ch</v>
          </cell>
          <cell r="B9">
            <v>1</v>
          </cell>
          <cell r="C9">
            <v>9.16</v>
          </cell>
          <cell r="D9">
            <v>9.16</v>
          </cell>
        </row>
        <row r="10">
          <cell r="A10" t="str">
            <v>BA L/R Acc 270M 1 ch</v>
          </cell>
          <cell r="B10">
            <v>4</v>
          </cell>
          <cell r="C10">
            <v>28.268999999999998</v>
          </cell>
          <cell r="D10">
            <v>7.0672499999999996</v>
          </cell>
        </row>
        <row r="11">
          <cell r="A11" t="str">
            <v>BA L/R Acc 270M 2 ch</v>
          </cell>
          <cell r="B11">
            <v>14</v>
          </cell>
          <cell r="C11">
            <v>137.50899999999999</v>
          </cell>
          <cell r="D11">
            <v>9.8220714285714283</v>
          </cell>
        </row>
        <row r="12">
          <cell r="A12" t="str">
            <v>BA L/R Acc 270M 4 ch</v>
          </cell>
          <cell r="B12">
            <v>11</v>
          </cell>
          <cell r="C12">
            <v>78.983999999999995</v>
          </cell>
          <cell r="D12">
            <v>7.1803636363636363</v>
          </cell>
        </row>
        <row r="13">
          <cell r="A13" t="str">
            <v>BA L/R Acc 3G 4 ch</v>
          </cell>
          <cell r="B13">
            <v>5</v>
          </cell>
          <cell r="C13">
            <v>46.675999999999995</v>
          </cell>
          <cell r="D13">
            <v>9.3351999999999986</v>
          </cell>
        </row>
        <row r="14">
          <cell r="A14" t="str">
            <v>BA L/R OB 1.48G 4 ch</v>
          </cell>
          <cell r="B14">
            <v>1</v>
          </cell>
          <cell r="C14">
            <v>6.86</v>
          </cell>
          <cell r="D14">
            <v>6.86</v>
          </cell>
        </row>
        <row r="15">
          <cell r="A15" t="str">
            <v>BA L/R OB 270M 4 ch</v>
          </cell>
          <cell r="B15">
            <v>1</v>
          </cell>
          <cell r="C15">
            <v>11.37</v>
          </cell>
          <cell r="D15">
            <v>11.37</v>
          </cell>
        </row>
        <row r="16">
          <cell r="A16" t="str">
            <v>BES 10</v>
          </cell>
          <cell r="B16">
            <v>122</v>
          </cell>
          <cell r="C16">
            <v>629.76</v>
          </cell>
          <cell r="D16">
            <v>5.161967213114754</v>
          </cell>
        </row>
        <row r="17">
          <cell r="A17" t="str">
            <v>BES 10 Daisy Chain</v>
          </cell>
          <cell r="B17">
            <v>66</v>
          </cell>
          <cell r="C17">
            <v>308.28999999999985</v>
          </cell>
          <cell r="D17">
            <v>4.6710606060606041</v>
          </cell>
        </row>
        <row r="18">
          <cell r="A18" t="str">
            <v>BES 100</v>
          </cell>
          <cell r="B18">
            <v>205</v>
          </cell>
          <cell r="C18">
            <v>1330.4989999999991</v>
          </cell>
          <cell r="D18">
            <v>6.4902390243902399</v>
          </cell>
        </row>
        <row r="19">
          <cell r="A19" t="str">
            <v>BES 100 Daisy Chain</v>
          </cell>
          <cell r="B19">
            <v>187</v>
          </cell>
          <cell r="C19">
            <v>1202.6539999999998</v>
          </cell>
          <cell r="D19">
            <v>6.431304812834223</v>
          </cell>
        </row>
        <row r="20">
          <cell r="A20" t="str">
            <v>BES 1000</v>
          </cell>
          <cell r="B20">
            <v>395</v>
          </cell>
          <cell r="C20">
            <v>3902.179999999998</v>
          </cell>
          <cell r="D20">
            <v>9.8789367088607545</v>
          </cell>
        </row>
        <row r="21">
          <cell r="A21" t="str">
            <v>BES 1000 Daisy Chain</v>
          </cell>
          <cell r="B21">
            <v>1115</v>
          </cell>
          <cell r="C21">
            <v>7573.3499999999985</v>
          </cell>
          <cell r="D21">
            <v>6.7922421524663665</v>
          </cell>
        </row>
        <row r="22">
          <cell r="A22" t="str">
            <v>BES 1000 ER</v>
          </cell>
          <cell r="B22">
            <v>25</v>
          </cell>
          <cell r="C22">
            <v>557.8359999999999</v>
          </cell>
          <cell r="D22">
            <v>22.313439999999996</v>
          </cell>
        </row>
        <row r="23">
          <cell r="A23" t="str">
            <v>BES 10000</v>
          </cell>
          <cell r="B23">
            <v>28</v>
          </cell>
          <cell r="C23">
            <v>286.20799999999997</v>
          </cell>
          <cell r="D23">
            <v>10.221714285714285</v>
          </cell>
        </row>
        <row r="24">
          <cell r="A24" t="str">
            <v>BES 10000 Daisy Chain</v>
          </cell>
          <cell r="B24">
            <v>3</v>
          </cell>
          <cell r="C24">
            <v>4.4369999999999994</v>
          </cell>
          <cell r="D24">
            <v>1.4789999999999999</v>
          </cell>
        </row>
        <row r="25">
          <cell r="A25" t="str">
            <v>BES 155</v>
          </cell>
          <cell r="B25">
            <v>14</v>
          </cell>
          <cell r="C25">
            <v>110.92</v>
          </cell>
          <cell r="D25">
            <v>7.9228571428571426</v>
          </cell>
        </row>
        <row r="26">
          <cell r="A26" t="str">
            <v>BES 155 Daisy Chain</v>
          </cell>
          <cell r="B26">
            <v>1</v>
          </cell>
          <cell r="C26">
            <v>2.34</v>
          </cell>
          <cell r="D26">
            <v>2.34</v>
          </cell>
        </row>
        <row r="27">
          <cell r="A27" t="str">
            <v>BES 2500</v>
          </cell>
          <cell r="B27">
            <v>25</v>
          </cell>
          <cell r="C27">
            <v>274.988</v>
          </cell>
          <cell r="D27">
            <v>10.99952</v>
          </cell>
        </row>
        <row r="28">
          <cell r="A28" t="str">
            <v>BES 622</v>
          </cell>
          <cell r="B28">
            <v>3</v>
          </cell>
          <cell r="C28">
            <v>59.72</v>
          </cell>
          <cell r="D28">
            <v>19.906666666666666</v>
          </cell>
        </row>
        <row r="29">
          <cell r="A29" t="str">
            <v>BES 622 Daisy Chain</v>
          </cell>
          <cell r="B29">
            <v>1</v>
          </cell>
          <cell r="C29">
            <v>8</v>
          </cell>
          <cell r="D29">
            <v>8</v>
          </cell>
        </row>
        <row r="30">
          <cell r="A30" t="str">
            <v>BNS 1000 Spoke</v>
          </cell>
          <cell r="B30">
            <v>6</v>
          </cell>
          <cell r="C30">
            <v>68.160868293266248</v>
          </cell>
          <cell r="D30">
            <v>11.360144715544374</v>
          </cell>
        </row>
        <row r="31">
          <cell r="A31" t="str">
            <v>BNS 10GB ML</v>
          </cell>
          <cell r="B31">
            <v>23</v>
          </cell>
          <cell r="C31">
            <v>246.9921196244984</v>
          </cell>
          <cell r="D31">
            <v>10.738787809760799</v>
          </cell>
        </row>
        <row r="32">
          <cell r="A32" t="str">
            <v>BTL ML Int 5yr</v>
          </cell>
          <cell r="B32">
            <v>3</v>
          </cell>
          <cell r="C32">
            <v>7.71</v>
          </cell>
          <cell r="D32">
            <v>2.57</v>
          </cell>
        </row>
        <row r="33">
          <cell r="A33" t="str">
            <v>BTL ML Sub 5yr</v>
          </cell>
          <cell r="B33">
            <v>4</v>
          </cell>
          <cell r="C33">
            <v>10.41</v>
          </cell>
          <cell r="D33">
            <v>2.6025</v>
          </cell>
        </row>
        <row r="34">
          <cell r="A34" t="str">
            <v>CCTV Acc Uncomp 1 Pt</v>
          </cell>
          <cell r="B34">
            <v>2</v>
          </cell>
          <cell r="C34">
            <v>21.606999999999999</v>
          </cell>
          <cell r="D34">
            <v>10.8035</v>
          </cell>
        </row>
        <row r="35">
          <cell r="A35" t="str">
            <v>CCTV Acc Uncomp 4 Pt</v>
          </cell>
          <cell r="B35">
            <v>7</v>
          </cell>
          <cell r="C35">
            <v>44.903000000000006</v>
          </cell>
          <cell r="D35">
            <v>6.4147142857142869</v>
          </cell>
        </row>
        <row r="36">
          <cell r="A36" t="str">
            <v>CCTV Acc Uncomp 8 Pt</v>
          </cell>
          <cell r="B36">
            <v>2</v>
          </cell>
          <cell r="C36">
            <v>12.013</v>
          </cell>
          <cell r="D36">
            <v>6.0065</v>
          </cell>
        </row>
        <row r="37">
          <cell r="A37" t="str">
            <v>EAD 10</v>
          </cell>
          <cell r="B37">
            <v>6754</v>
          </cell>
          <cell r="C37">
            <v>41672.812867969507</v>
          </cell>
          <cell r="D37">
            <v>6.1700937026901848</v>
          </cell>
        </row>
        <row r="38">
          <cell r="A38" t="str">
            <v>EAD 10 ER</v>
          </cell>
          <cell r="B38">
            <v>10</v>
          </cell>
          <cell r="C38">
            <v>193.75100000000003</v>
          </cell>
          <cell r="D38">
            <v>19.375100000000003</v>
          </cell>
        </row>
        <row r="39">
          <cell r="A39" t="str">
            <v>EAD 10 LA</v>
          </cell>
          <cell r="B39">
            <v>12989</v>
          </cell>
          <cell r="C39">
            <v>397.40104551417022</v>
          </cell>
          <cell r="D39">
            <v>0</v>
          </cell>
        </row>
        <row r="40">
          <cell r="A40" t="str">
            <v>EAD 10 LA RO1</v>
          </cell>
          <cell r="B40">
            <v>2</v>
          </cell>
          <cell r="C40">
            <v>0</v>
          </cell>
          <cell r="D40">
            <v>0</v>
          </cell>
        </row>
        <row r="41">
          <cell r="A41" t="str">
            <v>EAD 10 LA RO2</v>
          </cell>
          <cell r="B41">
            <v>349</v>
          </cell>
          <cell r="C41">
            <v>28.009</v>
          </cell>
          <cell r="D41">
            <v>0</v>
          </cell>
        </row>
        <row r="42">
          <cell r="A42" t="str">
            <v>EAD 10 RO1</v>
          </cell>
          <cell r="B42">
            <v>1</v>
          </cell>
          <cell r="C42">
            <v>5.2679999999999998</v>
          </cell>
          <cell r="D42">
            <v>5.2679999999999998</v>
          </cell>
        </row>
        <row r="43">
          <cell r="A43" t="str">
            <v>EAD 10 RO2</v>
          </cell>
          <cell r="B43">
            <v>423</v>
          </cell>
          <cell r="C43">
            <v>2602.8255833871544</v>
          </cell>
          <cell r="D43">
            <v>6.1532519701823984</v>
          </cell>
        </row>
        <row r="44">
          <cell r="A44" t="str">
            <v>EAD 100</v>
          </cell>
          <cell r="B44">
            <v>22617</v>
          </cell>
          <cell r="C44">
            <v>126481.73280172296</v>
          </cell>
          <cell r="D44">
            <v>5.5923302295495851</v>
          </cell>
        </row>
        <row r="45">
          <cell r="A45" t="str">
            <v>EAD 100 ER</v>
          </cell>
          <cell r="B45">
            <v>58</v>
          </cell>
          <cell r="C45">
            <v>1226.7489999999998</v>
          </cell>
          <cell r="D45">
            <v>21.150844827586205</v>
          </cell>
        </row>
        <row r="46">
          <cell r="A46" t="str">
            <v>EAD 100 ER RO2</v>
          </cell>
          <cell r="B46">
            <v>4</v>
          </cell>
          <cell r="C46">
            <v>107.057</v>
          </cell>
          <cell r="D46">
            <v>26.764250000000001</v>
          </cell>
        </row>
        <row r="47">
          <cell r="A47" t="str">
            <v>EAD 100 LA</v>
          </cell>
          <cell r="B47">
            <v>57962</v>
          </cell>
          <cell r="C47">
            <v>1154.3249620448976</v>
          </cell>
          <cell r="D47">
            <v>0</v>
          </cell>
        </row>
        <row r="48">
          <cell r="A48" t="str">
            <v>EAD 100 LA RO1</v>
          </cell>
          <cell r="B48">
            <v>55</v>
          </cell>
          <cell r="C48">
            <v>0</v>
          </cell>
          <cell r="D48">
            <v>0</v>
          </cell>
        </row>
        <row r="49">
          <cell r="A49" t="str">
            <v>EAD 100 LA RO2</v>
          </cell>
          <cell r="B49">
            <v>4022</v>
          </cell>
          <cell r="C49">
            <v>166.83500000000001</v>
          </cell>
          <cell r="D49">
            <v>0</v>
          </cell>
        </row>
        <row r="50">
          <cell r="A50" t="str">
            <v>EAD 100 RO1</v>
          </cell>
          <cell r="B50">
            <v>19</v>
          </cell>
          <cell r="C50">
            <v>71.701999999999984</v>
          </cell>
          <cell r="D50">
            <v>3.7737894736842095</v>
          </cell>
        </row>
        <row r="51">
          <cell r="A51" t="str">
            <v>EAD 100 RO2</v>
          </cell>
          <cell r="B51">
            <v>3907</v>
          </cell>
          <cell r="C51">
            <v>22198.735702839429</v>
          </cell>
          <cell r="D51">
            <v>5.6817854371229659</v>
          </cell>
        </row>
        <row r="52">
          <cell r="A52" t="str">
            <v>EAD 1000</v>
          </cell>
          <cell r="B52">
            <v>8016</v>
          </cell>
          <cell r="C52">
            <v>61481.924795635583</v>
          </cell>
          <cell r="D52">
            <v>7.6699007978587304</v>
          </cell>
        </row>
        <row r="53">
          <cell r="A53" t="str">
            <v>EAD 1000 5Y</v>
          </cell>
          <cell r="B53">
            <v>5854</v>
          </cell>
          <cell r="C53">
            <v>43576.606985883089</v>
          </cell>
          <cell r="D53">
            <v>7.443902799091747</v>
          </cell>
        </row>
        <row r="54">
          <cell r="A54" t="str">
            <v>EAD 1000 7Y</v>
          </cell>
          <cell r="B54">
            <v>1469</v>
          </cell>
          <cell r="C54">
            <v>7034.275311541699</v>
          </cell>
          <cell r="D54">
            <v>4.7884787689187878</v>
          </cell>
        </row>
        <row r="55">
          <cell r="A55" t="str">
            <v>EAD 1000 ER</v>
          </cell>
          <cell r="B55">
            <v>773</v>
          </cell>
          <cell r="C55">
            <v>17725.883395146077</v>
          </cell>
          <cell r="D55">
            <v>22.931285116618469</v>
          </cell>
        </row>
        <row r="56">
          <cell r="A56" t="str">
            <v>EAD 1000 ER 5Y</v>
          </cell>
          <cell r="B56">
            <v>361</v>
          </cell>
          <cell r="C56">
            <v>7239.5079999999953</v>
          </cell>
          <cell r="D56">
            <v>20.05403878116342</v>
          </cell>
        </row>
        <row r="57">
          <cell r="A57" t="str">
            <v>EAD 1000 ER 7Y</v>
          </cell>
          <cell r="B57">
            <v>4</v>
          </cell>
          <cell r="C57">
            <v>57.888999999999996</v>
          </cell>
          <cell r="D57">
            <v>14.472249999999999</v>
          </cell>
        </row>
        <row r="58">
          <cell r="A58" t="str">
            <v>EAD 1000 ER RO1</v>
          </cell>
          <cell r="B58">
            <v>9</v>
          </cell>
          <cell r="C58">
            <v>177.273</v>
          </cell>
          <cell r="D58">
            <v>19.696999999999999</v>
          </cell>
        </row>
        <row r="59">
          <cell r="A59" t="str">
            <v>EAD 1000 ER RO1 5Y</v>
          </cell>
          <cell r="B59">
            <v>1</v>
          </cell>
          <cell r="C59">
            <v>32.659999999999997</v>
          </cell>
          <cell r="D59">
            <v>32.659999999999997</v>
          </cell>
        </row>
        <row r="60">
          <cell r="A60" t="str">
            <v>EAD 1000 ER RO2</v>
          </cell>
          <cell r="B60">
            <v>356</v>
          </cell>
          <cell r="C60">
            <v>7159.3964485970764</v>
          </cell>
          <cell r="D60">
            <v>20.110664181452464</v>
          </cell>
        </row>
        <row r="61">
          <cell r="A61" t="str">
            <v>EAD 1000 ER RO2 5Y</v>
          </cell>
          <cell r="B61">
            <v>447</v>
          </cell>
          <cell r="C61">
            <v>10509.251801757506</v>
          </cell>
          <cell r="D61">
            <v>23.51063042898771</v>
          </cell>
        </row>
        <row r="62">
          <cell r="A62" t="str">
            <v>EAD 1000 ER RO2 7Y</v>
          </cell>
          <cell r="B62">
            <v>9</v>
          </cell>
          <cell r="C62">
            <v>42.954000000000001</v>
          </cell>
          <cell r="D62">
            <v>4.7726666666666668</v>
          </cell>
        </row>
        <row r="63">
          <cell r="A63" t="str">
            <v>EAD 1000 LA</v>
          </cell>
          <cell r="B63">
            <v>4148</v>
          </cell>
          <cell r="C63">
            <v>139.26899999999998</v>
          </cell>
          <cell r="D63">
            <v>0</v>
          </cell>
        </row>
        <row r="64">
          <cell r="A64" t="str">
            <v>EAD 1000 LA 5Y</v>
          </cell>
          <cell r="B64">
            <v>5452</v>
          </cell>
          <cell r="C64">
            <v>205.76111966906745</v>
          </cell>
          <cell r="D64">
            <v>0</v>
          </cell>
        </row>
        <row r="65">
          <cell r="A65" t="str">
            <v>EAD 1000 LA 7Y</v>
          </cell>
          <cell r="B65">
            <v>3667</v>
          </cell>
          <cell r="C65">
            <v>122.21899999999999</v>
          </cell>
          <cell r="D65">
            <v>0</v>
          </cell>
        </row>
        <row r="66">
          <cell r="A66" t="str">
            <v>EAD 1000 LA RO1</v>
          </cell>
          <cell r="B66">
            <v>53</v>
          </cell>
          <cell r="C66">
            <v>0</v>
          </cell>
          <cell r="D66">
            <v>0</v>
          </cell>
        </row>
        <row r="67">
          <cell r="A67" t="str">
            <v>EAD 1000 LA RO1 5Y</v>
          </cell>
          <cell r="B67">
            <v>4</v>
          </cell>
          <cell r="C67">
            <v>0</v>
          </cell>
          <cell r="D67">
            <v>0</v>
          </cell>
        </row>
        <row r="68">
          <cell r="A68" t="str">
            <v>EAD 1000 LA RO1 7Y</v>
          </cell>
          <cell r="B68">
            <v>7</v>
          </cell>
          <cell r="C68">
            <v>0</v>
          </cell>
          <cell r="D68">
            <v>0</v>
          </cell>
        </row>
        <row r="69">
          <cell r="A69" t="str">
            <v>EAD 1000 LA RO2</v>
          </cell>
          <cell r="B69">
            <v>882</v>
          </cell>
          <cell r="C69">
            <v>92.966999999999999</v>
          </cell>
          <cell r="D69">
            <v>0</v>
          </cell>
        </row>
        <row r="70">
          <cell r="A70" t="str">
            <v>EAD 1000 LA RO2 5Y</v>
          </cell>
          <cell r="B70">
            <v>43</v>
          </cell>
          <cell r="C70">
            <v>16.72</v>
          </cell>
          <cell r="D70">
            <v>0</v>
          </cell>
        </row>
        <row r="71">
          <cell r="A71" t="str">
            <v>EAD 1000 LA RO2 7Y</v>
          </cell>
          <cell r="B71">
            <v>496</v>
          </cell>
          <cell r="C71">
            <v>3.5209999999999999</v>
          </cell>
          <cell r="D71">
            <v>0</v>
          </cell>
        </row>
        <row r="72">
          <cell r="A72" t="str">
            <v>EAD 1000 RO1</v>
          </cell>
          <cell r="B72">
            <v>59</v>
          </cell>
          <cell r="C72">
            <v>357.84599999999983</v>
          </cell>
          <cell r="D72">
            <v>6.0651864406779632</v>
          </cell>
        </row>
        <row r="73">
          <cell r="A73" t="str">
            <v>EAD 1000 RO1 5Y</v>
          </cell>
          <cell r="B73">
            <v>4</v>
          </cell>
          <cell r="C73">
            <v>7.133</v>
          </cell>
          <cell r="D73">
            <v>1.78325</v>
          </cell>
        </row>
        <row r="74">
          <cell r="A74" t="str">
            <v>EAD 1000 RO1 7Y</v>
          </cell>
          <cell r="B74">
            <v>1</v>
          </cell>
          <cell r="C74">
            <v>3.2490000000000001</v>
          </cell>
          <cell r="D74">
            <v>3.2490000000000001</v>
          </cell>
        </row>
        <row r="75">
          <cell r="A75" t="str">
            <v>EAD 1000 RO2</v>
          </cell>
          <cell r="B75">
            <v>2503</v>
          </cell>
          <cell r="C75">
            <v>17331.61302404157</v>
          </cell>
          <cell r="D75">
            <v>6.9243360064089368</v>
          </cell>
        </row>
        <row r="76">
          <cell r="A76" t="str">
            <v>EAD 1000 RO2 5Y</v>
          </cell>
          <cell r="B76">
            <v>2393</v>
          </cell>
          <cell r="C76">
            <v>25799.906555558446</v>
          </cell>
          <cell r="D76">
            <v>10.781406834750708</v>
          </cell>
        </row>
        <row r="77">
          <cell r="A77" t="str">
            <v>EAD 1000 RO2 7Y</v>
          </cell>
          <cell r="B77">
            <v>244</v>
          </cell>
          <cell r="C77">
            <v>1115.4160000000002</v>
          </cell>
          <cell r="D77">
            <v>4.5713770491803283</v>
          </cell>
        </row>
        <row r="78">
          <cell r="A78" t="str">
            <v>EAD 10000</v>
          </cell>
          <cell r="B78">
            <v>3</v>
          </cell>
          <cell r="C78">
            <v>31.39</v>
          </cell>
          <cell r="D78">
            <v>10.463333333333333</v>
          </cell>
        </row>
        <row r="79">
          <cell r="A79" t="str">
            <v>EAD 10000 5Y</v>
          </cell>
          <cell r="B79">
            <v>1</v>
          </cell>
          <cell r="C79">
            <v>13.914</v>
          </cell>
          <cell r="D79">
            <v>13.914</v>
          </cell>
        </row>
        <row r="80">
          <cell r="A80" t="str">
            <v>EAD 10000 LA</v>
          </cell>
          <cell r="B80">
            <v>4</v>
          </cell>
          <cell r="C80">
            <v>0</v>
          </cell>
          <cell r="D80">
            <v>0</v>
          </cell>
        </row>
        <row r="81">
          <cell r="A81" t="str">
            <v>EAD 10000 RO2</v>
          </cell>
          <cell r="B81">
            <v>2</v>
          </cell>
          <cell r="C81">
            <v>15.248999999999999</v>
          </cell>
          <cell r="D81">
            <v>7.6244999999999994</v>
          </cell>
        </row>
        <row r="82">
          <cell r="A82" t="str">
            <v>EAD 10000 RO2 5Y</v>
          </cell>
          <cell r="B82">
            <v>2</v>
          </cell>
          <cell r="C82">
            <v>13.236999999999998</v>
          </cell>
          <cell r="D82">
            <v>6.6184999999999992</v>
          </cell>
        </row>
        <row r="83">
          <cell r="A83" t="str">
            <v>EAD En 10</v>
          </cell>
          <cell r="B83">
            <v>2</v>
          </cell>
          <cell r="C83">
            <v>30.623999999999999</v>
          </cell>
          <cell r="D83">
            <v>15.311999999999999</v>
          </cell>
        </row>
        <row r="84">
          <cell r="A84" t="str">
            <v>EAD En 100</v>
          </cell>
          <cell r="B84">
            <v>731</v>
          </cell>
          <cell r="C84">
            <v>4858.1559177794734</v>
          </cell>
          <cell r="D84">
            <v>6.6459041282892937</v>
          </cell>
        </row>
        <row r="85">
          <cell r="A85" t="str">
            <v>EAD En 100 LA</v>
          </cell>
          <cell r="B85">
            <v>1</v>
          </cell>
          <cell r="C85">
            <v>11.196999999999999</v>
          </cell>
          <cell r="D85">
            <v>0</v>
          </cell>
        </row>
        <row r="86">
          <cell r="A86" t="str">
            <v>EAD En 1000</v>
          </cell>
          <cell r="B86">
            <v>11</v>
          </cell>
          <cell r="C86">
            <v>105.34</v>
          </cell>
          <cell r="D86">
            <v>9.5763636363636362</v>
          </cell>
        </row>
        <row r="87">
          <cell r="A87" t="str">
            <v>EAD En 1000 ER</v>
          </cell>
          <cell r="B87">
            <v>101</v>
          </cell>
          <cell r="C87">
            <v>2152.8725402348978</v>
          </cell>
          <cell r="D87">
            <v>21.315569705296017</v>
          </cell>
        </row>
        <row r="88">
          <cell r="A88" t="str">
            <v>EAD En 1000 ER RO2</v>
          </cell>
          <cell r="B88">
            <v>1</v>
          </cell>
          <cell r="C88">
            <v>2.1629999999999998</v>
          </cell>
          <cell r="D88">
            <v>2.1629999999999998</v>
          </cell>
        </row>
        <row r="89">
          <cell r="A89" t="str">
            <v>ONBS 100</v>
          </cell>
          <cell r="B89">
            <v>52</v>
          </cell>
          <cell r="C89">
            <v>381.54699999999991</v>
          </cell>
          <cell r="D89">
            <v>7.3374423076923057</v>
          </cell>
        </row>
        <row r="90">
          <cell r="A90" t="str">
            <v>ONBS 1000</v>
          </cell>
          <cell r="B90">
            <v>714</v>
          </cell>
          <cell r="C90">
            <v>10387.109999999997</v>
          </cell>
          <cell r="D90">
            <v>14.547773109243693</v>
          </cell>
        </row>
        <row r="91">
          <cell r="A91" t="str">
            <v>ONBS 10G</v>
          </cell>
          <cell r="B91">
            <v>75</v>
          </cell>
          <cell r="C91">
            <v>921.86700000000008</v>
          </cell>
          <cell r="D91">
            <v>12.29156</v>
          </cell>
        </row>
        <row r="92">
          <cell r="A92" t="str">
            <v>OSA ADVA Bearer R01</v>
          </cell>
          <cell r="B92">
            <v>10</v>
          </cell>
          <cell r="C92">
            <v>94.320999999999998</v>
          </cell>
          <cell r="D92">
            <v>9.4321000000000002</v>
          </cell>
        </row>
        <row r="93">
          <cell r="A93" t="str">
            <v>OSA ADVA Bearer R02</v>
          </cell>
          <cell r="B93">
            <v>116</v>
          </cell>
          <cell r="C93">
            <v>1891.9200000000005</v>
          </cell>
          <cell r="D93">
            <v>16.309655172413798</v>
          </cell>
        </row>
        <row r="94">
          <cell r="A94" t="str">
            <v>OSA ADVA Bearer Std</v>
          </cell>
          <cell r="B94">
            <v>79</v>
          </cell>
          <cell r="C94">
            <v>1359.9279999999999</v>
          </cell>
          <cell r="D94">
            <v>17.434974358974358</v>
          </cell>
        </row>
        <row r="95">
          <cell r="A95" t="str">
            <v>OSA ADVA FSP3000 Bearer R01</v>
          </cell>
          <cell r="B95">
            <v>38</v>
          </cell>
          <cell r="C95">
            <v>867.94</v>
          </cell>
          <cell r="D95">
            <v>23.45783783783784</v>
          </cell>
        </row>
        <row r="96">
          <cell r="A96" t="str">
            <v>OSA ADVA FSP3000 Bearer R02</v>
          </cell>
          <cell r="B96">
            <v>468</v>
          </cell>
          <cell r="C96">
            <v>9366.4116574978907</v>
          </cell>
          <cell r="D96">
            <v>20.01370012285874</v>
          </cell>
        </row>
        <row r="97">
          <cell r="A97" t="str">
            <v>OSA ADVA FSP3000 Bearer Single</v>
          </cell>
          <cell r="B97">
            <v>410</v>
          </cell>
          <cell r="C97">
            <v>10293.560274345891</v>
          </cell>
          <cell r="D97">
            <v>25.16762903263054</v>
          </cell>
        </row>
        <row r="98">
          <cell r="A98" t="str">
            <v>OSA ADVA FSP3000 Bearer Std</v>
          </cell>
          <cell r="B98">
            <v>1380</v>
          </cell>
          <cell r="C98">
            <v>26362.234000000019</v>
          </cell>
          <cell r="D98">
            <v>19.103068115942044</v>
          </cell>
        </row>
        <row r="99">
          <cell r="A99" t="str">
            <v>OSA ADVA FSP3000 Wavelength 10G</v>
          </cell>
          <cell r="B99">
            <v>1669</v>
          </cell>
          <cell r="C99">
            <v>32471.811035201903</v>
          </cell>
          <cell r="D99">
            <v>19.4558484333145</v>
          </cell>
        </row>
        <row r="100">
          <cell r="A100" t="str">
            <v>OSA ADVA FSP3000 Wavelength 10G Dual</v>
          </cell>
          <cell r="B100">
            <v>1725</v>
          </cell>
          <cell r="C100">
            <v>26267.356782447157</v>
          </cell>
          <cell r="D100">
            <v>15.227453207215744</v>
          </cell>
        </row>
        <row r="101">
          <cell r="A101" t="str">
            <v>OSA ADVA FSP3000 Wavelength 2.5G</v>
          </cell>
          <cell r="B101">
            <v>194</v>
          </cell>
          <cell r="C101">
            <v>5761.9788160188173</v>
          </cell>
          <cell r="D101">
            <v>29.700921732055757</v>
          </cell>
        </row>
        <row r="102">
          <cell r="A102" t="str">
            <v>OSA ADVA FSP3000 Wavelength 4G</v>
          </cell>
          <cell r="B102">
            <v>38</v>
          </cell>
          <cell r="C102">
            <v>867.78804174298909</v>
          </cell>
          <cell r="D102">
            <v>22.836527414289186</v>
          </cell>
        </row>
        <row r="103">
          <cell r="A103" t="str">
            <v>OSA ADVA Wavelength 10G</v>
          </cell>
          <cell r="B103">
            <v>96</v>
          </cell>
          <cell r="C103">
            <v>1413.2374065327133</v>
          </cell>
          <cell r="D103">
            <v>14.721222984715764</v>
          </cell>
        </row>
        <row r="104">
          <cell r="A104" t="str">
            <v>OSA ADVA Wavelength 2.5G</v>
          </cell>
          <cell r="B104">
            <v>313</v>
          </cell>
          <cell r="C104">
            <v>4150.9488725114306</v>
          </cell>
          <cell r="D104">
            <v>13.261817484062078</v>
          </cell>
        </row>
        <row r="105">
          <cell r="A105" t="str">
            <v>OSA FSP3000 Spk Bearer Std</v>
          </cell>
          <cell r="B105">
            <v>47</v>
          </cell>
          <cell r="C105">
            <v>803.0699999999996</v>
          </cell>
          <cell r="D105">
            <v>17.086595744680842</v>
          </cell>
        </row>
        <row r="106">
          <cell r="A106" t="str">
            <v>OSEA CIENA 6500 Bearer RO1</v>
          </cell>
          <cell r="B106">
            <v>5</v>
          </cell>
          <cell r="C106">
            <v>305.226</v>
          </cell>
          <cell r="D106">
            <v>61.045200000000001</v>
          </cell>
        </row>
        <row r="107">
          <cell r="A107" t="str">
            <v>OSEA CIENA 6500 Bearer RO2</v>
          </cell>
          <cell r="B107">
            <v>16</v>
          </cell>
          <cell r="C107">
            <v>996.00199999999984</v>
          </cell>
          <cell r="D107">
            <v>62.25012499999999</v>
          </cell>
        </row>
        <row r="108">
          <cell r="A108" t="str">
            <v>OSEA CIENA 6500 Bearer Std</v>
          </cell>
          <cell r="B108">
            <v>7</v>
          </cell>
          <cell r="C108">
            <v>315.47899999999998</v>
          </cell>
          <cell r="D108">
            <v>45.068428571428569</v>
          </cell>
        </row>
        <row r="109">
          <cell r="A109" t="str">
            <v>OSEA CIENA 6500 FA Wavelength 40G</v>
          </cell>
          <cell r="B109">
            <v>16</v>
          </cell>
          <cell r="C109">
            <v>268.29599999999999</v>
          </cell>
          <cell r="D109">
            <v>16.7685</v>
          </cell>
        </row>
        <row r="110">
          <cell r="A110" t="str">
            <v>OSEA CIENA 6500 Subs Wavelength 0G</v>
          </cell>
          <cell r="B110">
            <v>22</v>
          </cell>
          <cell r="C110">
            <v>524.09900000000016</v>
          </cell>
          <cell r="D110">
            <v>23.822681818181824</v>
          </cell>
        </row>
        <row r="111">
          <cell r="A111" t="str">
            <v>OSEA CIENA 6500 Wavelength 10G</v>
          </cell>
          <cell r="B111">
            <v>43</v>
          </cell>
          <cell r="C111">
            <v>1135.7199999999989</v>
          </cell>
          <cell r="D111">
            <v>26.412093023255789</v>
          </cell>
        </row>
        <row r="112">
          <cell r="A112" t="str">
            <v>OSEA CIENA Bearer 10G R01</v>
          </cell>
          <cell r="B112">
            <v>5</v>
          </cell>
          <cell r="C112">
            <v>75.156000000000006</v>
          </cell>
          <cell r="D112">
            <v>15.031200000000002</v>
          </cell>
        </row>
        <row r="113">
          <cell r="A113" t="str">
            <v>OSEA CIENA Bearer 10G R02</v>
          </cell>
          <cell r="B113">
            <v>47</v>
          </cell>
          <cell r="C113">
            <v>1218.4179999999999</v>
          </cell>
          <cell r="D113">
            <v>25.92378723404255</v>
          </cell>
        </row>
        <row r="114">
          <cell r="A114" t="str">
            <v>OSEA CIENA Bearer 10G Ring/Chain</v>
          </cell>
          <cell r="B114">
            <v>5</v>
          </cell>
          <cell r="C114">
            <v>197.05800000000002</v>
          </cell>
          <cell r="D114">
            <v>39.411600000000007</v>
          </cell>
        </row>
        <row r="115">
          <cell r="A115" t="str">
            <v>OSEA CIENA Bearer 10G Std</v>
          </cell>
          <cell r="B115">
            <v>13</v>
          </cell>
          <cell r="C115">
            <v>512.77100000000007</v>
          </cell>
          <cell r="D115">
            <v>39.443923076923085</v>
          </cell>
        </row>
        <row r="116">
          <cell r="A116" t="str">
            <v>OSEA CIENA Bearer 2.5G R01</v>
          </cell>
          <cell r="B116">
            <v>4</v>
          </cell>
          <cell r="C116">
            <v>125.02600000000001</v>
          </cell>
          <cell r="D116">
            <v>31.256500000000003</v>
          </cell>
        </row>
        <row r="117">
          <cell r="A117" t="str">
            <v>OSEA CIENA Bearer 2.5G R02</v>
          </cell>
          <cell r="B117">
            <v>19</v>
          </cell>
          <cell r="C117">
            <v>855.21800000000007</v>
          </cell>
          <cell r="D117">
            <v>45.011473684210529</v>
          </cell>
        </row>
        <row r="118">
          <cell r="A118" t="str">
            <v>OSEA CIENA Bearer 2.5G Std</v>
          </cell>
          <cell r="B118">
            <v>26</v>
          </cell>
          <cell r="C118">
            <v>1097.1999999999998</v>
          </cell>
          <cell r="D118">
            <v>42.199999999999996</v>
          </cell>
        </row>
        <row r="119">
          <cell r="A119" t="str">
            <v>OSEA CIENA Wavelength 10G</v>
          </cell>
          <cell r="B119">
            <v>240</v>
          </cell>
          <cell r="C119">
            <v>4039.7924350284097</v>
          </cell>
          <cell r="D119">
            <v>16.832468479285041</v>
          </cell>
        </row>
        <row r="120">
          <cell r="A120" t="str">
            <v>OSEA CIENA Wavelength 2.5G</v>
          </cell>
          <cell r="B120">
            <v>39</v>
          </cell>
          <cell r="C120">
            <v>1153.6569999999999</v>
          </cell>
          <cell r="D120">
            <v>29.580948717948715</v>
          </cell>
        </row>
        <row r="121">
          <cell r="A121" t="str">
            <v>OSEA CISCO Bearer 10G Ring Chain</v>
          </cell>
          <cell r="B121">
            <v>5</v>
          </cell>
          <cell r="C121">
            <v>152.51</v>
          </cell>
          <cell r="D121">
            <v>30.501999999999999</v>
          </cell>
        </row>
        <row r="122">
          <cell r="A122" t="str">
            <v>OSEA CISCO Bearer 10G Std</v>
          </cell>
          <cell r="B122">
            <v>6</v>
          </cell>
          <cell r="C122">
            <v>172.60999999999999</v>
          </cell>
          <cell r="D122">
            <v>28.768333333333331</v>
          </cell>
        </row>
        <row r="123">
          <cell r="A123" t="str">
            <v>OSEA CISCO Bearer 2.5G R01</v>
          </cell>
          <cell r="B123">
            <v>4</v>
          </cell>
          <cell r="C123">
            <v>175.041</v>
          </cell>
          <cell r="D123">
            <v>43.760249999999999</v>
          </cell>
        </row>
        <row r="124">
          <cell r="A124" t="str">
            <v>OSEA CISCO Bearer 2.5G R02</v>
          </cell>
          <cell r="B124">
            <v>4</v>
          </cell>
          <cell r="C124">
            <v>154.94999999999999</v>
          </cell>
          <cell r="D124">
            <v>38.737499999999997</v>
          </cell>
        </row>
        <row r="125">
          <cell r="A125" t="str">
            <v>OSEA CISCO Bearer 2.5G Ring/Chain</v>
          </cell>
          <cell r="B125">
            <v>16</v>
          </cell>
          <cell r="C125">
            <v>292.14000000000004</v>
          </cell>
          <cell r="D125">
            <v>18.258750000000003</v>
          </cell>
        </row>
        <row r="126">
          <cell r="A126" t="str">
            <v>OSEA CISCO Bearer 2.5G Std</v>
          </cell>
          <cell r="B126">
            <v>5</v>
          </cell>
          <cell r="C126">
            <v>252.57999999999998</v>
          </cell>
          <cell r="D126">
            <v>50.515999999999998</v>
          </cell>
        </row>
        <row r="127">
          <cell r="A127" t="str">
            <v>OSEA CISCO Wavelength 10G</v>
          </cell>
          <cell r="B127">
            <v>27</v>
          </cell>
          <cell r="C127">
            <v>937.16300000000024</v>
          </cell>
          <cell r="D127">
            <v>34.709740740740749</v>
          </cell>
        </row>
        <row r="128">
          <cell r="A128" t="str">
            <v>OSEA CISCO Wavelength 2.5G</v>
          </cell>
          <cell r="B128">
            <v>36</v>
          </cell>
          <cell r="C128">
            <v>1006.0790000000001</v>
          </cell>
          <cell r="D128">
            <v>27.946638888888891</v>
          </cell>
        </row>
        <row r="129">
          <cell r="A129" t="str">
            <v>Street Acc 100 Initial</v>
          </cell>
          <cell r="B129">
            <v>15</v>
          </cell>
          <cell r="C129">
            <v>24.573</v>
          </cell>
          <cell r="D129">
            <v>1.6382000000000001</v>
          </cell>
        </row>
        <row r="130">
          <cell r="A130" t="str">
            <v>Street Acc 100 Subs</v>
          </cell>
          <cell r="B130">
            <v>91</v>
          </cell>
          <cell r="C130">
            <v>107.94599999999994</v>
          </cell>
          <cell r="D130">
            <v>1.1862197802197796</v>
          </cell>
        </row>
        <row r="131">
          <cell r="A131" t="str">
            <v>Street Acc 1G ER Initial</v>
          </cell>
          <cell r="B131">
            <v>90</v>
          </cell>
          <cell r="C131">
            <v>948.9699999999998</v>
          </cell>
          <cell r="D131">
            <v>10.544111111111109</v>
          </cell>
        </row>
        <row r="132">
          <cell r="A132" t="str">
            <v>Street Acc 1G ER Subs</v>
          </cell>
          <cell r="B132">
            <v>54</v>
          </cell>
          <cell r="C132">
            <v>559.54999999999995</v>
          </cell>
          <cell r="D132">
            <v>10.362037037037036</v>
          </cell>
        </row>
        <row r="133">
          <cell r="A133" t="str">
            <v>Street Acc 1G OB ER NTE</v>
          </cell>
          <cell r="B133">
            <v>69</v>
          </cell>
          <cell r="C133">
            <v>0</v>
          </cell>
          <cell r="D133">
            <v>0</v>
          </cell>
        </row>
        <row r="134">
          <cell r="A134" t="str">
            <v>WEES 10</v>
          </cell>
          <cell r="B134">
            <v>45</v>
          </cell>
          <cell r="C134">
            <v>164.78500000000003</v>
          </cell>
          <cell r="D134">
            <v>3.6618888888888894</v>
          </cell>
        </row>
        <row r="135">
          <cell r="A135" t="str">
            <v>WEES 10 LR</v>
          </cell>
          <cell r="B135">
            <v>385</v>
          </cell>
          <cell r="C135">
            <v>11.157</v>
          </cell>
          <cell r="D135">
            <v>0</v>
          </cell>
        </row>
        <row r="136">
          <cell r="A136" t="str">
            <v>WEES 10 Unmanaged</v>
          </cell>
          <cell r="B136">
            <v>1762</v>
          </cell>
          <cell r="C136">
            <v>8075.8099999999858</v>
          </cell>
          <cell r="D136">
            <v>4.583320090805894</v>
          </cell>
        </row>
        <row r="137">
          <cell r="A137" t="str">
            <v>WEES 100</v>
          </cell>
          <cell r="B137">
            <v>1946</v>
          </cell>
          <cell r="C137">
            <v>9737.5162251136808</v>
          </cell>
          <cell r="D137">
            <v>5.0038623972834948</v>
          </cell>
        </row>
        <row r="138">
          <cell r="A138" t="str">
            <v>WEES 100 Opt 1</v>
          </cell>
          <cell r="B138">
            <v>1</v>
          </cell>
          <cell r="C138">
            <v>0.91</v>
          </cell>
          <cell r="D138">
            <v>0.91</v>
          </cell>
        </row>
        <row r="139">
          <cell r="A139" t="str">
            <v>WEES 1000 (LAN)</v>
          </cell>
          <cell r="B139">
            <v>481</v>
          </cell>
          <cell r="C139">
            <v>3600.7090000000012</v>
          </cell>
          <cell r="D139">
            <v>7.4858814968814995</v>
          </cell>
        </row>
        <row r="140">
          <cell r="A140" t="str">
            <v>WEES 1000 (LAN) Opt 1</v>
          </cell>
          <cell r="B140">
            <v>4</v>
          </cell>
          <cell r="C140">
            <v>9.39</v>
          </cell>
          <cell r="D140">
            <v>2.3475000000000001</v>
          </cell>
        </row>
        <row r="141">
          <cell r="A141" t="str">
            <v>WEES 1000 (SAN)</v>
          </cell>
          <cell r="B141">
            <v>6</v>
          </cell>
          <cell r="C141">
            <v>38.626000000000005</v>
          </cell>
          <cell r="D141">
            <v>6.4376666666666678</v>
          </cell>
        </row>
        <row r="142">
          <cell r="A142" t="str">
            <v>WEES 1000 ER</v>
          </cell>
          <cell r="B142">
            <v>107</v>
          </cell>
          <cell r="C142">
            <v>2477.1960000000004</v>
          </cell>
          <cell r="D142">
            <v>23.151364485981311</v>
          </cell>
        </row>
        <row r="143">
          <cell r="A143" t="str">
            <v>WEES 10000</v>
          </cell>
          <cell r="B143">
            <v>67</v>
          </cell>
          <cell r="C143">
            <v>700.601</v>
          </cell>
          <cell r="D143">
            <v>10.456731343283582</v>
          </cell>
        </row>
        <row r="144">
          <cell r="A144" t="str">
            <v>WEES 155</v>
          </cell>
          <cell r="B144">
            <v>29</v>
          </cell>
          <cell r="C144">
            <v>291.30200000000002</v>
          </cell>
          <cell r="D144">
            <v>10.044896551724138</v>
          </cell>
        </row>
        <row r="145">
          <cell r="A145" t="str">
            <v>WEES 2500</v>
          </cell>
          <cell r="B145">
            <v>5</v>
          </cell>
          <cell r="C145">
            <v>30.15</v>
          </cell>
          <cell r="D145">
            <v>6.0299999999999994</v>
          </cell>
        </row>
        <row r="146">
          <cell r="A146" t="str">
            <v>WES 10</v>
          </cell>
          <cell r="B146">
            <v>989</v>
          </cell>
          <cell r="C146">
            <v>6552.4199999999973</v>
          </cell>
          <cell r="D146">
            <v>6.6252982810920091</v>
          </cell>
        </row>
        <row r="147">
          <cell r="A147" t="str">
            <v>WES 10 LA</v>
          </cell>
          <cell r="B147">
            <v>479</v>
          </cell>
          <cell r="C147">
            <v>58.132999999999996</v>
          </cell>
          <cell r="D147">
            <v>0</v>
          </cell>
        </row>
        <row r="148">
          <cell r="A148" t="str">
            <v>WES 10 LR</v>
          </cell>
          <cell r="B148">
            <v>50</v>
          </cell>
          <cell r="C148">
            <v>17.152999999999999</v>
          </cell>
          <cell r="D148">
            <v>0</v>
          </cell>
        </row>
        <row r="149">
          <cell r="A149" t="str">
            <v>WES 10 Unmanaged</v>
          </cell>
          <cell r="B149">
            <v>1897</v>
          </cell>
          <cell r="C149">
            <v>12661.855937025286</v>
          </cell>
          <cell r="D149">
            <v>6.6746736621113794</v>
          </cell>
        </row>
        <row r="150">
          <cell r="A150" t="str">
            <v>WES 100</v>
          </cell>
          <cell r="B150">
            <v>3344</v>
          </cell>
          <cell r="C150">
            <v>24311.468428879172</v>
          </cell>
          <cell r="D150">
            <v>7.2701759655739151</v>
          </cell>
        </row>
        <row r="151">
          <cell r="A151" t="str">
            <v>WES 100 LA</v>
          </cell>
          <cell r="B151">
            <v>1293</v>
          </cell>
          <cell r="C151">
            <v>67.109000000000009</v>
          </cell>
          <cell r="D151">
            <v>0</v>
          </cell>
        </row>
        <row r="152">
          <cell r="A152" t="str">
            <v>WES 100 Opt 1</v>
          </cell>
          <cell r="B152">
            <v>2</v>
          </cell>
          <cell r="C152">
            <v>9.5400000000000009</v>
          </cell>
          <cell r="D152">
            <v>4.7700000000000005</v>
          </cell>
        </row>
        <row r="153">
          <cell r="A153" t="str">
            <v>WES 1000 (LAN)</v>
          </cell>
          <cell r="B153">
            <v>492</v>
          </cell>
          <cell r="C153">
            <v>4172.9553367594654</v>
          </cell>
          <cell r="D153">
            <v>8.4816165381289945</v>
          </cell>
        </row>
        <row r="154">
          <cell r="A154" t="str">
            <v>WES 1000 (LAN) Opt 1</v>
          </cell>
          <cell r="B154">
            <v>29</v>
          </cell>
          <cell r="C154">
            <v>81.162999999999997</v>
          </cell>
          <cell r="D154">
            <v>2.7987241379310346</v>
          </cell>
        </row>
        <row r="155">
          <cell r="A155" t="str">
            <v>WES 1000 (SAN)</v>
          </cell>
          <cell r="B155">
            <v>3</v>
          </cell>
          <cell r="C155">
            <v>18.86</v>
          </cell>
          <cell r="D155">
            <v>6.2866666666666662</v>
          </cell>
        </row>
        <row r="156">
          <cell r="A156" t="str">
            <v>WES 1000 ER</v>
          </cell>
          <cell r="B156">
            <v>208</v>
          </cell>
          <cell r="C156">
            <v>4668.4309999999996</v>
          </cell>
          <cell r="D156">
            <v>22.444379807692307</v>
          </cell>
        </row>
        <row r="157">
          <cell r="A157" t="str">
            <v>WES 1000 LA (LAN)</v>
          </cell>
          <cell r="B157">
            <v>87</v>
          </cell>
          <cell r="C157">
            <v>26.664000000000001</v>
          </cell>
          <cell r="D157">
            <v>0</v>
          </cell>
        </row>
        <row r="158">
          <cell r="A158" t="str">
            <v>WES 10000</v>
          </cell>
          <cell r="B158">
            <v>111</v>
          </cell>
          <cell r="C158">
            <v>1022.9610000000001</v>
          </cell>
          <cell r="D158">
            <v>9.2158648648648658</v>
          </cell>
        </row>
        <row r="159">
          <cell r="A159" t="str">
            <v>WES 155</v>
          </cell>
          <cell r="B159">
            <v>55</v>
          </cell>
          <cell r="C159">
            <v>613.75599999999997</v>
          </cell>
          <cell r="D159">
            <v>11.1592</v>
          </cell>
        </row>
        <row r="160">
          <cell r="A160" t="str">
            <v>WES 155 TDM 5Y</v>
          </cell>
          <cell r="B160">
            <v>7</v>
          </cell>
          <cell r="C160">
            <v>138.55500000000001</v>
          </cell>
          <cell r="D160">
            <v>19.793571428571429</v>
          </cell>
        </row>
        <row r="161">
          <cell r="A161" t="str">
            <v>WES 2.5G TDM 5Y</v>
          </cell>
          <cell r="B161">
            <v>1</v>
          </cell>
          <cell r="C161">
            <v>0</v>
          </cell>
          <cell r="D161">
            <v>0</v>
          </cell>
        </row>
        <row r="162">
          <cell r="A162" t="str">
            <v>WES 2500</v>
          </cell>
          <cell r="B162">
            <v>11</v>
          </cell>
          <cell r="C162">
            <v>156.62299999999999</v>
          </cell>
          <cell r="D162">
            <v>14.238454545454545</v>
          </cell>
        </row>
        <row r="163">
          <cell r="A163" t="str">
            <v>WES 622</v>
          </cell>
          <cell r="B163">
            <v>17</v>
          </cell>
          <cell r="C163">
            <v>246.94</v>
          </cell>
          <cell r="D163">
            <v>14.525882352941176</v>
          </cell>
        </row>
        <row r="164">
          <cell r="A164" t="str">
            <v>WES Agg 10 Access</v>
          </cell>
          <cell r="B164">
            <v>1122</v>
          </cell>
          <cell r="C164">
            <v>4324.676999999996</v>
          </cell>
          <cell r="D164">
            <v>3.8544358288770018</v>
          </cell>
        </row>
        <row r="165">
          <cell r="A165" t="str">
            <v>WES Agg 100 Access</v>
          </cell>
          <cell r="B165">
            <v>417</v>
          </cell>
          <cell r="C165">
            <v>1088.5440000000003</v>
          </cell>
          <cell r="D165">
            <v>2.6104172661870511</v>
          </cell>
        </row>
        <row r="166">
          <cell r="A166" t="str">
            <v>WES Agg 1G LH</v>
          </cell>
          <cell r="B166">
            <v>32</v>
          </cell>
          <cell r="C166">
            <v>8.702</v>
          </cell>
          <cell r="D166">
            <v>0.2719375</v>
          </cell>
        </row>
        <row r="167">
          <cell r="A167" t="str">
            <v>WES Agg ML RJ45</v>
          </cell>
          <cell r="B167">
            <v>63</v>
          </cell>
          <cell r="C167">
            <v>635.19500000000016</v>
          </cell>
          <cell r="D167">
            <v>10.08246031746032</v>
          </cell>
        </row>
        <row r="168">
          <cell r="A168" t="str">
            <v>WES Agg ML VLAN</v>
          </cell>
          <cell r="B168">
            <v>164</v>
          </cell>
          <cell r="C168">
            <v>1874.5599999999995</v>
          </cell>
          <cell r="D168">
            <v>11.430243902439022</v>
          </cell>
        </row>
        <row r="169">
          <cell r="A169" t="str">
            <v>Grand Total</v>
          </cell>
          <cell r="B169">
            <v>178456</v>
          </cell>
          <cell r="C169">
            <v>749978.44207117148</v>
          </cell>
          <cell r="D169">
            <v>4.2026664840107566</v>
          </cell>
        </row>
        <row r="175">
          <cell r="A175" t="str">
            <v>CLA only</v>
          </cell>
        </row>
        <row r="176">
          <cell r="A176" t="str">
            <v>Row Labels</v>
          </cell>
          <cell r="B176" t="str">
            <v>Count of NEW REF3</v>
          </cell>
          <cell r="C176" t="str">
            <v>Sum of NEW REF2</v>
          </cell>
          <cell r="D176" t="str">
            <v>Average of NEW REF</v>
          </cell>
        </row>
        <row r="177">
          <cell r="A177" t="str">
            <v>BA End2End 1.48G 1 ch</v>
          </cell>
          <cell r="B177">
            <v>1</v>
          </cell>
          <cell r="C177">
            <v>7.9</v>
          </cell>
          <cell r="D177">
            <v>7.9</v>
          </cell>
        </row>
        <row r="178">
          <cell r="A178" t="str">
            <v>BA End2End 1.48G 2 ch</v>
          </cell>
          <cell r="B178">
            <v>1</v>
          </cell>
          <cell r="C178">
            <v>0</v>
          </cell>
          <cell r="D178">
            <v>0</v>
          </cell>
        </row>
        <row r="179">
          <cell r="A179" t="str">
            <v>BA End2End 1.48G 4 ch</v>
          </cell>
          <cell r="B179">
            <v>3</v>
          </cell>
          <cell r="C179">
            <v>4.7370000000000001</v>
          </cell>
          <cell r="D179">
            <v>1.579</v>
          </cell>
        </row>
        <row r="180">
          <cell r="A180" t="str">
            <v>BA End2End 140M 1 ch</v>
          </cell>
          <cell r="B180">
            <v>1</v>
          </cell>
          <cell r="C180">
            <v>1.8540000000000001</v>
          </cell>
          <cell r="D180">
            <v>1.8540000000000001</v>
          </cell>
        </row>
        <row r="181">
          <cell r="A181" t="str">
            <v>BA End2End 270M 1 ch</v>
          </cell>
          <cell r="B181">
            <v>1</v>
          </cell>
          <cell r="C181">
            <v>2.3359999999999999</v>
          </cell>
          <cell r="D181">
            <v>2.3359999999999999</v>
          </cell>
        </row>
        <row r="182">
          <cell r="A182" t="str">
            <v>BA End2End 270M 2 ch</v>
          </cell>
          <cell r="B182">
            <v>3</v>
          </cell>
          <cell r="C182">
            <v>18.7</v>
          </cell>
          <cell r="D182">
            <v>6.2333333333333334</v>
          </cell>
        </row>
        <row r="183">
          <cell r="A183" t="str">
            <v>BA End2End 270M 4 ch</v>
          </cell>
          <cell r="B183">
            <v>1</v>
          </cell>
          <cell r="C183">
            <v>3.028</v>
          </cell>
          <cell r="D183">
            <v>3.028</v>
          </cell>
        </row>
        <row r="184">
          <cell r="A184" t="str">
            <v>BA End2End 3G 2 ch</v>
          </cell>
          <cell r="B184">
            <v>1</v>
          </cell>
          <cell r="C184">
            <v>7.9</v>
          </cell>
          <cell r="D184">
            <v>7.9</v>
          </cell>
        </row>
        <row r="185">
          <cell r="A185" t="str">
            <v>BA L/R Acc 1.48G 1 ch</v>
          </cell>
          <cell r="B185">
            <v>14</v>
          </cell>
          <cell r="C185">
            <v>34.515999999999998</v>
          </cell>
          <cell r="D185">
            <v>2.4654285714285713</v>
          </cell>
        </row>
        <row r="186">
          <cell r="A186" t="str">
            <v>BA L/R Acc 1.48G 2 ch</v>
          </cell>
          <cell r="B186">
            <v>46</v>
          </cell>
          <cell r="C186">
            <v>104.45200000000003</v>
          </cell>
          <cell r="D186">
            <v>2.2706956521739134</v>
          </cell>
        </row>
        <row r="187">
          <cell r="A187" t="str">
            <v>BA L/R Acc 1.48G 4 ch</v>
          </cell>
          <cell r="B187">
            <v>68</v>
          </cell>
          <cell r="C187">
            <v>278.19299999999998</v>
          </cell>
          <cell r="D187">
            <v>4.0910735294117648</v>
          </cell>
        </row>
        <row r="188">
          <cell r="A188" t="str">
            <v>BA L/R Acc 270M 1 ch</v>
          </cell>
          <cell r="B188">
            <v>9</v>
          </cell>
          <cell r="C188">
            <v>10.585000000000001</v>
          </cell>
          <cell r="D188">
            <v>1.1761111111111111</v>
          </cell>
        </row>
        <row r="189">
          <cell r="A189" t="str">
            <v>BA L/R Acc 270M 2 ch</v>
          </cell>
          <cell r="B189">
            <v>9</v>
          </cell>
          <cell r="C189">
            <v>19.062000000000001</v>
          </cell>
          <cell r="D189">
            <v>2.1180000000000003</v>
          </cell>
        </row>
        <row r="190">
          <cell r="A190" t="str">
            <v>BA L/R Acc 270M 4 ch</v>
          </cell>
          <cell r="B190">
            <v>20</v>
          </cell>
          <cell r="C190">
            <v>15.783000000000001</v>
          </cell>
          <cell r="D190">
            <v>0.78915000000000002</v>
          </cell>
        </row>
        <row r="191">
          <cell r="A191" t="str">
            <v>BES 10</v>
          </cell>
          <cell r="B191">
            <v>4</v>
          </cell>
          <cell r="C191">
            <v>9.2900000000000009</v>
          </cell>
          <cell r="D191">
            <v>2.3225000000000002</v>
          </cell>
        </row>
        <row r="192">
          <cell r="A192" t="str">
            <v>BES 10 Daisy Chain</v>
          </cell>
          <cell r="B192">
            <v>3</v>
          </cell>
          <cell r="C192">
            <v>9.64</v>
          </cell>
          <cell r="D192">
            <v>3.2133333333333334</v>
          </cell>
        </row>
        <row r="193">
          <cell r="A193" t="str">
            <v>BES 100</v>
          </cell>
          <cell r="B193">
            <v>7</v>
          </cell>
          <cell r="C193">
            <v>24.39</v>
          </cell>
          <cell r="D193">
            <v>3.4842857142857144</v>
          </cell>
        </row>
        <row r="194">
          <cell r="A194" t="str">
            <v>BES 100 Daisy Chain</v>
          </cell>
          <cell r="B194">
            <v>5</v>
          </cell>
          <cell r="C194">
            <v>15.030000000000001</v>
          </cell>
          <cell r="D194">
            <v>3.0060000000000002</v>
          </cell>
        </row>
        <row r="195">
          <cell r="A195" t="str">
            <v>BES 1000</v>
          </cell>
          <cell r="B195">
            <v>18</v>
          </cell>
          <cell r="C195">
            <v>45.696359456011663</v>
          </cell>
          <cell r="D195">
            <v>2.5386866364450924</v>
          </cell>
        </row>
        <row r="196">
          <cell r="A196" t="str">
            <v>BES 1000 Daisy Chain</v>
          </cell>
          <cell r="B196">
            <v>8</v>
          </cell>
          <cell r="C196">
            <v>21.589000000000002</v>
          </cell>
          <cell r="D196">
            <v>2.6986250000000003</v>
          </cell>
        </row>
        <row r="197">
          <cell r="A197" t="str">
            <v>BES 1000 ER</v>
          </cell>
          <cell r="B197">
            <v>1</v>
          </cell>
          <cell r="C197">
            <v>0</v>
          </cell>
          <cell r="D197">
            <v>0</v>
          </cell>
        </row>
        <row r="198">
          <cell r="A198" t="str">
            <v>BES 10000 Daisy Chain</v>
          </cell>
          <cell r="B198">
            <v>3</v>
          </cell>
          <cell r="C198">
            <v>2.17</v>
          </cell>
          <cell r="D198">
            <v>0.72333333333333327</v>
          </cell>
        </row>
        <row r="199">
          <cell r="A199" t="str">
            <v>BES 155 Daisy Chain</v>
          </cell>
          <cell r="B199">
            <v>2</v>
          </cell>
          <cell r="C199">
            <v>5.56</v>
          </cell>
          <cell r="D199">
            <v>2.78</v>
          </cell>
        </row>
        <row r="200">
          <cell r="A200" t="str">
            <v>EAD 10</v>
          </cell>
          <cell r="B200">
            <v>221</v>
          </cell>
          <cell r="C200">
            <v>524.26300000000026</v>
          </cell>
          <cell r="D200">
            <v>2.3722307692307703</v>
          </cell>
        </row>
        <row r="201">
          <cell r="A201" t="str">
            <v>EAD 10 LA</v>
          </cell>
          <cell r="B201">
            <v>681</v>
          </cell>
          <cell r="C201">
            <v>8.6379999999999999</v>
          </cell>
          <cell r="D201">
            <v>0</v>
          </cell>
        </row>
        <row r="202">
          <cell r="A202" t="str">
            <v>EAD 10 LA RO2</v>
          </cell>
          <cell r="B202">
            <v>25</v>
          </cell>
          <cell r="C202">
            <v>0</v>
          </cell>
          <cell r="D202">
            <v>0</v>
          </cell>
        </row>
        <row r="203">
          <cell r="A203" t="str">
            <v>EAD 10 RO2</v>
          </cell>
          <cell r="B203">
            <v>24</v>
          </cell>
          <cell r="C203">
            <v>40.748999999999995</v>
          </cell>
          <cell r="D203">
            <v>1.6978749999999998</v>
          </cell>
        </row>
        <row r="204">
          <cell r="A204" t="str">
            <v>EAD 100</v>
          </cell>
          <cell r="B204">
            <v>1682</v>
          </cell>
          <cell r="C204">
            <v>3714.9602902495844</v>
          </cell>
          <cell r="D204">
            <v>2.208656534036614</v>
          </cell>
        </row>
        <row r="205">
          <cell r="A205" t="str">
            <v>EAD 100 ER</v>
          </cell>
          <cell r="B205">
            <v>1</v>
          </cell>
          <cell r="C205">
            <v>1.87</v>
          </cell>
          <cell r="D205">
            <v>1.87</v>
          </cell>
        </row>
        <row r="206">
          <cell r="A206" t="str">
            <v>EAD 100 LA</v>
          </cell>
          <cell r="B206">
            <v>7610</v>
          </cell>
          <cell r="C206">
            <v>116.89541269682296</v>
          </cell>
          <cell r="D206">
            <v>0</v>
          </cell>
        </row>
        <row r="207">
          <cell r="A207" t="str">
            <v>EAD 100 LA RO1</v>
          </cell>
          <cell r="B207">
            <v>10</v>
          </cell>
          <cell r="C207">
            <v>1.091</v>
          </cell>
          <cell r="D207">
            <v>0</v>
          </cell>
        </row>
      </sheetData>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ndon Prioritised Projects"/>
      <sheetName val="London All Projects"/>
      <sheetName val="Graham Seaman"/>
      <sheetName val="Richard Saville"/>
      <sheetName val="Nick Meurice"/>
      <sheetName val="Paul Carter"/>
      <sheetName val="London Totals"/>
      <sheetName val="#REF"/>
      <sheetName val="London QPB 01-02"/>
      <sheetName val="MWW&amp;HC All Projects"/>
      <sheetName val="(3) Town Strategy Proposals"/>
      <sheetName val="Mthly"/>
      <sheetName val="Sheet1"/>
    </sheetNames>
    <sheetDataSet>
      <sheetData sheetId="0" refreshError="1"/>
      <sheetData sheetId="1" refreshError="1">
        <row r="1">
          <cell r="B1" t="str">
            <v>BT PROPERTY - WORKPLACE ACQUISITIONS &amp; DEVELOPMENT</v>
          </cell>
        </row>
        <row r="5">
          <cell r="A5" t="str">
            <v>STATUS</v>
          </cell>
        </row>
        <row r="6">
          <cell r="A6" t="str">
            <v>Priority Coding</v>
          </cell>
        </row>
        <row r="7">
          <cell r="A7" t="str">
            <v>G</v>
          </cell>
        </row>
        <row r="8">
          <cell r="A8">
            <v>0</v>
          </cell>
        </row>
        <row r="9">
          <cell r="A9" t="str">
            <v>G</v>
          </cell>
        </row>
        <row r="10">
          <cell r="A10">
            <v>0</v>
          </cell>
        </row>
        <row r="11">
          <cell r="A11">
            <v>0</v>
          </cell>
        </row>
        <row r="12">
          <cell r="A12" t="str">
            <v>G</v>
          </cell>
        </row>
        <row r="13">
          <cell r="A13" t="str">
            <v>A</v>
          </cell>
        </row>
        <row r="14">
          <cell r="A14">
            <v>0</v>
          </cell>
        </row>
        <row r="15">
          <cell r="A15" t="str">
            <v>G</v>
          </cell>
        </row>
        <row r="16">
          <cell r="A16" t="str">
            <v>A</v>
          </cell>
        </row>
        <row r="17">
          <cell r="A17" t="str">
            <v>G</v>
          </cell>
        </row>
        <row r="18">
          <cell r="A18" t="str">
            <v>G</v>
          </cell>
          <cell r="C18" t="str">
            <v>No</v>
          </cell>
          <cell r="D18" t="str">
            <v>Inn Lon</v>
          </cell>
        </row>
        <row r="19">
          <cell r="A19" t="str">
            <v>G</v>
          </cell>
        </row>
        <row r="20">
          <cell r="A20" t="str">
            <v>G</v>
          </cell>
        </row>
        <row r="21">
          <cell r="A21">
            <v>0</v>
          </cell>
        </row>
        <row r="22">
          <cell r="A22" t="str">
            <v>G</v>
          </cell>
        </row>
        <row r="23">
          <cell r="A23" t="str">
            <v>G</v>
          </cell>
        </row>
        <row r="24">
          <cell r="A24" t="str">
            <v>G</v>
          </cell>
        </row>
        <row r="25">
          <cell r="A25">
            <v>0</v>
          </cell>
        </row>
        <row r="26">
          <cell r="A26" t="str">
            <v>G</v>
          </cell>
        </row>
        <row r="27">
          <cell r="A27" t="str">
            <v>G</v>
          </cell>
        </row>
        <row r="28">
          <cell r="A28" t="str">
            <v>G</v>
          </cell>
        </row>
        <row r="29">
          <cell r="A29">
            <v>0</v>
          </cell>
        </row>
        <row r="30">
          <cell r="A30">
            <v>0</v>
          </cell>
        </row>
        <row r="31">
          <cell r="A31" t="str">
            <v>A</v>
          </cell>
        </row>
        <row r="32">
          <cell r="A32" t="str">
            <v>G</v>
          </cell>
        </row>
        <row r="33">
          <cell r="A33" t="str">
            <v>G</v>
          </cell>
        </row>
        <row r="34">
          <cell r="A34" t="str">
            <v>A</v>
          </cell>
        </row>
        <row r="35">
          <cell r="A35">
            <v>0</v>
          </cell>
        </row>
        <row r="36">
          <cell r="A36">
            <v>0</v>
          </cell>
        </row>
        <row r="37">
          <cell r="A37">
            <v>0</v>
          </cell>
        </row>
        <row r="38">
          <cell r="A38" t="str">
            <v>G</v>
          </cell>
        </row>
        <row r="39">
          <cell r="A39" t="str">
            <v>G</v>
          </cell>
        </row>
        <row r="40">
          <cell r="A40" t="str">
            <v>G</v>
          </cell>
        </row>
        <row r="41">
          <cell r="A41" t="str">
            <v>G</v>
          </cell>
        </row>
        <row r="42">
          <cell r="A42">
            <v>0</v>
          </cell>
        </row>
        <row r="43">
          <cell r="A43">
            <v>0</v>
          </cell>
        </row>
        <row r="44">
          <cell r="A44">
            <v>0</v>
          </cell>
        </row>
        <row r="45">
          <cell r="A45">
            <v>0</v>
          </cell>
        </row>
        <row r="46">
          <cell r="A46" t="str">
            <v>G</v>
          </cell>
        </row>
        <row r="47">
          <cell r="A47">
            <v>0</v>
          </cell>
        </row>
        <row r="48">
          <cell r="A48">
            <v>0</v>
          </cell>
        </row>
        <row r="49">
          <cell r="A49">
            <v>0</v>
          </cell>
        </row>
        <row r="50">
          <cell r="A50" t="str">
            <v>G</v>
          </cell>
        </row>
        <row r="51">
          <cell r="A51" t="str">
            <v>G</v>
          </cell>
        </row>
        <row r="52">
          <cell r="A52">
            <v>0</v>
          </cell>
        </row>
        <row r="53">
          <cell r="A53" t="str">
            <v>G</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t="str">
            <v>G</v>
          </cell>
        </row>
        <row r="65">
          <cell r="A65" t="str">
            <v>G</v>
          </cell>
        </row>
        <row r="66">
          <cell r="A66" t="str">
            <v>G</v>
          </cell>
        </row>
        <row r="67">
          <cell r="A67" t="str">
            <v>G</v>
          </cell>
        </row>
        <row r="68">
          <cell r="A68" t="str">
            <v>G</v>
          </cell>
        </row>
        <row r="69">
          <cell r="A69" t="str">
            <v>G</v>
          </cell>
        </row>
        <row r="70">
          <cell r="A70" t="str">
            <v>G</v>
          </cell>
        </row>
        <row r="71">
          <cell r="A71" t="str">
            <v>G</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INTERIM"/>
      <sheetName val="GBD"/>
      <sheetName val="statistic"/>
      <sheetName val="Forecasts_VDF"/>
      <sheetName val="Forecast"/>
      <sheetName val="APC TO COW"/>
      <sheetName val="QPB"/>
      <sheetName val="Ent Board slides"/>
      <sheetName val="Rebat"/>
      <sheetName val="SvcetoComp"/>
      <sheetName val="data"/>
      <sheetName val="Sheet11"/>
      <sheetName val="Lists"/>
      <sheetName val="Draft Pad"/>
      <sheetName val="Sheet1"/>
      <sheetName val="Units"/>
      <sheetName val="Bus Volumes"/>
      <sheetName val="retrieve"/>
      <sheetName val="Volume Scenarios"/>
      <sheetName val="CID data - service reliability"/>
      <sheetName val="APC_TO_COW"/>
      <sheetName val="Ent_Board_slides"/>
      <sheetName val="Draft_Pad"/>
      <sheetName val="Bus_Volumes"/>
      <sheetName val="APC_TO_COW1"/>
      <sheetName val="Ent_Board_slides1"/>
      <sheetName val="Draft_Pad1"/>
      <sheetName val="Bus_Volumes1"/>
      <sheetName val="Volume_Scenarios"/>
      <sheetName val="#REF"/>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PLE"/>
      <sheetName val="SMPF"/>
      <sheetName val="Sheet1"/>
      <sheetName val="5.1.3"/>
      <sheetName val="5.1.4"/>
      <sheetName val="MPF may 2018 modified statement"/>
    </sheetNames>
    <definedNames>
      <definedName name="Header1" refersTo="#REF!"/>
    </definedNames>
    <sheetDataSet>
      <sheetData sheetId="0" refreshError="1"/>
      <sheetData sheetId="1" refreshError="1"/>
      <sheetData sheetId="2">
        <row r="3">
          <cell r="D3">
            <v>155.32999999999998</v>
          </cell>
        </row>
      </sheetData>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orecast Input"/>
      <sheetName val="Summary"/>
      <sheetName val="DataStore"/>
      <sheetName val="Maintenance"/>
      <sheetName val="Big Ticket Captions"/>
      <sheetName val="Control"/>
      <sheetName val="Sheet1"/>
      <sheetName val="By Cust Lob JH"/>
      <sheetName val="1.1 Dashboard"/>
      <sheetName val="Lookups"/>
      <sheetName val="FC-Allen-K"/>
      <sheetName val="Project Details"/>
      <sheetName val="GS Balance Sheet"/>
      <sheetName val="FC-Allen-K.xls"/>
      <sheetName val="Full Year Forecast"/>
      <sheetName val="Hyperion Control"/>
      <sheetName val="CLBP"/>
      <sheetName val="Selection"/>
      <sheetName val="Parameters"/>
      <sheetName val="WBS DATA"/>
      <sheetName val="COFA"/>
      <sheetName val="REVENUE SPLIT (Manual)"/>
      <sheetName val="OH Calculation"/>
      <sheetName val="Cash Calculation"/>
      <sheetName val="TRANSACTION DATA"/>
      <sheetName val="Trans per WBS"/>
      <sheetName val="Trans per Cost Type"/>
      <sheetName val="Trans per CAP-WIP"/>
      <sheetName val="AMMORTISATION"/>
      <sheetName val="DPA - TRIAL BALANCE"/>
      <sheetName val="DPA - BALANCE SHEET"/>
      <sheetName val="DPA - JA034971 - BSHEET"/>
      <sheetName val="DPA - AGED DEBTORS"/>
      <sheetName val="DPA - P1 - Labour"/>
      <sheetName val="Internal FS - Baseline"/>
      <sheetName val="Internal FS - Forecast"/>
      <sheetName val="FinSummBudget"/>
      <sheetName val="FinSummForecast"/>
      <sheetName val="PandL Baseline"/>
      <sheetName val="CLFM - NextMonthFinSummForecast"/>
      <sheetName val="OUC Change"/>
      <sheetName val="SPEND DETAIL"/>
      <sheetName val="SUMMARY BY BUDGET HOLDER"/>
      <sheetName val="SUMMARY BY RESOURCE"/>
      <sheetName val="Booked without Forecast"/>
      <sheetName val="Incorrect Bookers"/>
      <sheetName val="Non Bookers"/>
      <sheetName val="December Reasons"/>
      <sheetName val="January Reasons"/>
      <sheetName val="Old Reasons"/>
      <sheetName val="GS Labour Data"/>
      <sheetName val="Labour Data"/>
      <sheetName val="Sheet2"/>
      <sheetName val="Version Control"/>
      <sheetName val="9. Control Sheet"/>
      <sheetName val="Ref"/>
    </sheetNames>
    <sheetDataSet>
      <sheetData sheetId="0" refreshError="1"/>
      <sheetData sheetId="1" refreshError="1"/>
      <sheetData sheetId="2" refreshError="1"/>
      <sheetData sheetId="3" refreshError="1"/>
      <sheetData sheetId="4" refreshError="1">
        <row r="4">
          <cell r="A4" t="str">
            <v>Project Code</v>
          </cell>
        </row>
        <row r="15">
          <cell r="J15" t="str">
            <v>Rev - External</v>
          </cell>
        </row>
        <row r="16">
          <cell r="J16" t="str">
            <v>Rev - Inter BT</v>
          </cell>
        </row>
        <row r="17">
          <cell r="J17" t="str">
            <v>Rev - Inter GS</v>
          </cell>
        </row>
        <row r="18">
          <cell r="J18" t="str">
            <v>Rev - Inter GSS</v>
          </cell>
        </row>
        <row r="19">
          <cell r="J19" t="str">
            <v>VA - Total</v>
          </cell>
        </row>
        <row r="20">
          <cell r="J20" t="str">
            <v>Gross Margin</v>
          </cell>
        </row>
        <row r="21">
          <cell r="J21" t="str">
            <v>Capex</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P&amp;L_DS"/>
      <sheetName val="P&amp;L_IPS"/>
      <sheetName val="ULTH"/>
      <sheetName val="Other_Pricing"/>
      <sheetName val="Sub_Prod"/>
      <sheetName val="Control"/>
      <sheetName val="Volumes"/>
      <sheetName val="Resilience"/>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Valid Name List"/>
      <sheetName val="Opex Inputs_By Product"/>
      <sheetName val="Validation data (Do not edit)"/>
      <sheetName val="UK Budget APR 05"/>
      <sheetName val="sheet"/>
      <sheetName val="Bids"/>
      <sheetName val="Lists"/>
      <sheetName val=""/>
      <sheetName val="Sheet1"/>
      <sheetName val="DV"/>
      <sheetName val="Tables"/>
      <sheetName val="refs"/>
      <sheetName val="Slide 4a Customer Lens"/>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lookup Lists"/>
      <sheetName val="retrieve"/>
      <sheetName val="Ref"/>
      <sheetName val="Lookup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sheetData sheetId="70" refreshError="1"/>
      <sheetData sheetId="71" refreshError="1"/>
      <sheetData sheetId="7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netco"/>
      <sheetName val="Reverse supply"/>
      <sheetName val="sch1"/>
      <sheetName val="Oct_reflects 13% decrease"/>
      <sheetName val="sch2 &amp; 17"/>
      <sheetName val="UK 2,17"/>
      <sheetName val="GV-OS costs"/>
      <sheetName val="Vouchers"/>
      <sheetName val="Recon "/>
      <sheetName val="sch3"/>
      <sheetName val="sch10"/>
      <sheetName val="CR for Sch 11"/>
      <sheetName val="CR for Sch 11 (2)"/>
      <sheetName val="Summary for sch 11"/>
      <sheetName val="CT SUMMARY"/>
      <sheetName val="sch11TECH INV"/>
      <sheetName val="Concert Technologies"/>
      <sheetName val="Dev &amp; Supp invoice"/>
      <sheetName val="Concert Systems"/>
      <sheetName val="Concert Network"/>
      <sheetName val="Concert Development &amp; Support"/>
      <sheetName val="sch14 Merrill Lynch"/>
      <sheetName val="Back-up"/>
      <sheetName val="Sch 16 Adobe"/>
      <sheetName val="sch19"/>
      <sheetName val="sch23"/>
      <sheetName val="SUMMARY"/>
      <sheetName val="INTELSAT"/>
      <sheetName val="EUTELSAT"/>
      <sheetName val="sch24"/>
      <sheetName val="sch24 back-up"/>
      <sheetName val="sch27"/>
      <sheetName val="sch27 bup"/>
      <sheetName val="Sch29 inv "/>
      <sheetName val="BackHaul"/>
      <sheetName val="Back Up"/>
      <sheetName val="Transit Telex Invoice"/>
      <sheetName val="Telex Transit"/>
      <sheetName val="IDD INVOICE"/>
      <sheetName val="INCOMING DISC DATA"/>
      <sheetName val="BT-GV DMSU INVOICE"/>
      <sheetName val="Intertandem charge"/>
      <sheetName val="Eircom to BT &amp; NI"/>
      <sheetName val="shn"/>
      <sheetName val="Pipeline  "/>
      <sheetName val="Summary_for_netco"/>
      <sheetName val="Reverse_supply"/>
      <sheetName val="Oct_reflects_13%_decrease"/>
      <sheetName val="sch2_&amp;_17"/>
      <sheetName val="UK_2,17"/>
      <sheetName val="GV-OS_costs"/>
      <sheetName val="Recon_"/>
      <sheetName val="CR_for_Sch_11"/>
      <sheetName val="CR_for_Sch_11_(2)"/>
      <sheetName val="Summary_for_sch_11"/>
      <sheetName val="CT_SUMMARY"/>
      <sheetName val="sch11TECH_INV"/>
      <sheetName val="Concert_Technologies"/>
      <sheetName val="Dev_&amp;_Supp_invoice"/>
      <sheetName val="Concert_Systems"/>
      <sheetName val="Concert_Network"/>
      <sheetName val="Concert_Development_&amp;_Support"/>
      <sheetName val="sch14_Merrill_Lynch"/>
      <sheetName val="Sch_16_Adobe"/>
      <sheetName val="sch24_back-up"/>
      <sheetName val="sch27_bup"/>
      <sheetName val="Sch29_inv_"/>
      <sheetName val="Back_Up"/>
      <sheetName val="Transit_Telex_Invoice"/>
      <sheetName val="Telex_Transit"/>
      <sheetName val="IDD_INVOICE"/>
      <sheetName val="INCOMING_DISC_DATA"/>
      <sheetName val="BT-GV_DMSU_INVOICE"/>
      <sheetName val="Intertandem_charge"/>
      <sheetName val="Eircom_to_BT_&amp;_NI"/>
      <sheetName val="Pipeline__"/>
      <sheetName val="Backup_-_PVE(1)"/>
      <sheetName val="Capital balances "/>
      <sheetName val="Budget"/>
      <sheetName val="1011 Retrieve"/>
      <sheetName val="Moorhouse"/>
      <sheetName val="Ribbit P&amp;L Final - BS Fcst"/>
      <sheetName val="Prepayments"/>
      <sheetName val="0910 retrieve"/>
      <sheetName val="Subcon_OOC"/>
      <sheetName val=" QRF4 IS Detail"/>
      <sheetName val="Standing Data"/>
      <sheetName val="LISTS"/>
      <sheetName val="Data"/>
      <sheetName val="Data Para"/>
      <sheetName val="Sheet2"/>
      <sheetName val="reference sheet"/>
      <sheetName val="Sheet5"/>
      <sheetName val="Data Validation"/>
      <sheetName val="Flat File"/>
      <sheetName val="May 06"/>
      <sheetName val="6. Analysis (2)"/>
      <sheetName val="Summary - WAN"/>
      <sheetName val="Summary - Network Services"/>
      <sheetName val="CTC"/>
      <sheetName val="OUC"/>
      <sheetName val="Data PL &amp; GCS Codes"/>
      <sheetName val="Input Guidance"/>
      <sheetName val="BRF1"/>
      <sheetName val="Control Panel"/>
      <sheetName val="Ref"/>
      <sheetName val="LOBS"/>
      <sheetName val="Hyperion Control"/>
      <sheetName val="Cat"/>
      <sheetName val="Lookups"/>
      <sheetName val="Mapping"/>
      <sheetName val="Regions"/>
      <sheetName val="LOOK-UP LISTS"/>
      <sheetName val="IEE Deals"/>
      <sheetName val="PL Codes"/>
      <sheetName val="lookup"/>
      <sheetName val="List"/>
      <sheetName val="Data Parameters"/>
      <sheetName val="Taxonomy"/>
      <sheetName val="CoE Data 1"/>
      <sheetName val="IIE deal list"/>
      <sheetName val="Mappings (locked)"/>
      <sheetName val="Front"/>
      <sheetName val="Sheet1"/>
      <sheetName val="Inputs and Definitions"/>
      <sheetName val="Implementation"/>
      <sheetName val="Ranges "/>
      <sheetName val="Lookup data"/>
      <sheetName val="Labor Cost"/>
      <sheetName val="CONTACTS"/>
      <sheetName val="Rev"/>
      <sheetName val="Tables"/>
      <sheetName val="Ranges"/>
      <sheetName val="AOP Matrix Feed"/>
      <sheetName val="Data Validation List"/>
      <sheetName val="Backup"/>
      <sheetName val="VISITOR BOOK"/>
      <sheetName val="Parameters"/>
      <sheetName val="Input - TLR TLC CT"/>
      <sheetName val="CFO Pack Structure"/>
      <sheetName val="Key Assumptions"/>
      <sheetName val="Key"/>
      <sheetName val="Ref Data"/>
      <sheetName val="Full PL List"/>
      <sheetName val="Dashbrd-Mntl, YTD &amp; Annual Cost"/>
      <sheetName val="Sheet7"/>
      <sheetName val="Working File"/>
      <sheetName val="Formulas"/>
      <sheetName val="IIE Template"/>
      <sheetName val="Specifics Datamart"/>
      <sheetName val="Inputs"/>
      <sheetName val="Vendor List"/>
      <sheetName val="Guide"/>
      <sheetName val="Drop Down"/>
      <sheetName val="Sheet3"/>
      <sheetName val="retrieve"/>
      <sheetName val="Listings"/>
      <sheetName val="Drop Down List"/>
      <sheetName val="Selection"/>
      <sheetName val="MTP Template"/>
      <sheetName val="validation"/>
      <sheetName val="DC Deliverables List"/>
      <sheetName val="Benefits Summary (slide 5)"/>
      <sheetName val="Project List"/>
      <sheetName val="Drop Downs"/>
      <sheetName val="18 19"/>
      <sheetName val="YoY Discounts"/>
      <sheetName val="Lookup tables"/>
      <sheetName val="SME Calc"/>
      <sheetName val="Programme Map"/>
      <sheetName val="Ref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refreshError="1"/>
      <sheetData sheetId="165" refreshError="1"/>
      <sheetData sheetId="166" refreshError="1"/>
      <sheetData sheetId="167" refreshError="1"/>
      <sheetData sheetId="168" refreshError="1"/>
      <sheetData sheetId="169" refreshError="1"/>
      <sheetData sheetId="17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tabSelected="1" zoomScale="90" zoomScaleNormal="90" workbookViewId="0">
      <selection activeCell="T19" sqref="T19:T20"/>
    </sheetView>
  </sheetViews>
  <sheetFormatPr defaultRowHeight="12" customHeight="1" x14ac:dyDescent="0.2"/>
  <cols>
    <col min="1" max="1" width="4.7109375" style="299" customWidth="1"/>
    <col min="2" max="2" width="11.85546875" style="299" customWidth="1"/>
    <col min="3" max="24" width="9" style="299" customWidth="1"/>
    <col min="25" max="256" width="9.140625" style="299"/>
    <col min="257" max="257" width="4.7109375" style="299" customWidth="1"/>
    <col min="258" max="258" width="11.85546875" style="299" customWidth="1"/>
    <col min="259" max="280" width="9" style="299" customWidth="1"/>
    <col min="281" max="512" width="9.140625" style="299"/>
    <col min="513" max="513" width="4.7109375" style="299" customWidth="1"/>
    <col min="514" max="514" width="11.85546875" style="299" customWidth="1"/>
    <col min="515" max="536" width="9" style="299" customWidth="1"/>
    <col min="537" max="768" width="9.140625" style="299"/>
    <col min="769" max="769" width="4.7109375" style="299" customWidth="1"/>
    <col min="770" max="770" width="11.85546875" style="299" customWidth="1"/>
    <col min="771" max="792" width="9" style="299" customWidth="1"/>
    <col min="793" max="1024" width="9.140625" style="299"/>
    <col min="1025" max="1025" width="4.7109375" style="299" customWidth="1"/>
    <col min="1026" max="1026" width="11.85546875" style="299" customWidth="1"/>
    <col min="1027" max="1048" width="9" style="299" customWidth="1"/>
    <col min="1049" max="1280" width="9.140625" style="299"/>
    <col min="1281" max="1281" width="4.7109375" style="299" customWidth="1"/>
    <col min="1282" max="1282" width="11.85546875" style="299" customWidth="1"/>
    <col min="1283" max="1304" width="9" style="299" customWidth="1"/>
    <col min="1305" max="1536" width="9.140625" style="299"/>
    <col min="1537" max="1537" width="4.7109375" style="299" customWidth="1"/>
    <col min="1538" max="1538" width="11.85546875" style="299" customWidth="1"/>
    <col min="1539" max="1560" width="9" style="299" customWidth="1"/>
    <col min="1561" max="1792" width="9.140625" style="299"/>
    <col min="1793" max="1793" width="4.7109375" style="299" customWidth="1"/>
    <col min="1794" max="1794" width="11.85546875" style="299" customWidth="1"/>
    <col min="1795" max="1816" width="9" style="299" customWidth="1"/>
    <col min="1817" max="2048" width="9.140625" style="299"/>
    <col min="2049" max="2049" width="4.7109375" style="299" customWidth="1"/>
    <col min="2050" max="2050" width="11.85546875" style="299" customWidth="1"/>
    <col min="2051" max="2072" width="9" style="299" customWidth="1"/>
    <col min="2073" max="2304" width="9.140625" style="299"/>
    <col min="2305" max="2305" width="4.7109375" style="299" customWidth="1"/>
    <col min="2306" max="2306" width="11.85546875" style="299" customWidth="1"/>
    <col min="2307" max="2328" width="9" style="299" customWidth="1"/>
    <col min="2329" max="2560" width="9.140625" style="299"/>
    <col min="2561" max="2561" width="4.7109375" style="299" customWidth="1"/>
    <col min="2562" max="2562" width="11.85546875" style="299" customWidth="1"/>
    <col min="2563" max="2584" width="9" style="299" customWidth="1"/>
    <col min="2585" max="2816" width="9.140625" style="299"/>
    <col min="2817" max="2817" width="4.7109375" style="299" customWidth="1"/>
    <col min="2818" max="2818" width="11.85546875" style="299" customWidth="1"/>
    <col min="2819" max="2840" width="9" style="299" customWidth="1"/>
    <col min="2841" max="3072" width="9.140625" style="299"/>
    <col min="3073" max="3073" width="4.7109375" style="299" customWidth="1"/>
    <col min="3074" max="3074" width="11.85546875" style="299" customWidth="1"/>
    <col min="3075" max="3096" width="9" style="299" customWidth="1"/>
    <col min="3097" max="3328" width="9.140625" style="299"/>
    <col min="3329" max="3329" width="4.7109375" style="299" customWidth="1"/>
    <col min="3330" max="3330" width="11.85546875" style="299" customWidth="1"/>
    <col min="3331" max="3352" width="9" style="299" customWidth="1"/>
    <col min="3353" max="3584" width="9.140625" style="299"/>
    <col min="3585" max="3585" width="4.7109375" style="299" customWidth="1"/>
    <col min="3586" max="3586" width="11.85546875" style="299" customWidth="1"/>
    <col min="3587" max="3608" width="9" style="299" customWidth="1"/>
    <col min="3609" max="3840" width="9.140625" style="299"/>
    <col min="3841" max="3841" width="4.7109375" style="299" customWidth="1"/>
    <col min="3842" max="3842" width="11.85546875" style="299" customWidth="1"/>
    <col min="3843" max="3864" width="9" style="299" customWidth="1"/>
    <col min="3865" max="4096" width="9.140625" style="299"/>
    <col min="4097" max="4097" width="4.7109375" style="299" customWidth="1"/>
    <col min="4098" max="4098" width="11.85546875" style="299" customWidth="1"/>
    <col min="4099" max="4120" width="9" style="299" customWidth="1"/>
    <col min="4121" max="4352" width="9.140625" style="299"/>
    <col min="4353" max="4353" width="4.7109375" style="299" customWidth="1"/>
    <col min="4354" max="4354" width="11.85546875" style="299" customWidth="1"/>
    <col min="4355" max="4376" width="9" style="299" customWidth="1"/>
    <col min="4377" max="4608" width="9.140625" style="299"/>
    <col min="4609" max="4609" width="4.7109375" style="299" customWidth="1"/>
    <col min="4610" max="4610" width="11.85546875" style="299" customWidth="1"/>
    <col min="4611" max="4632" width="9" style="299" customWidth="1"/>
    <col min="4633" max="4864" width="9.140625" style="299"/>
    <col min="4865" max="4865" width="4.7109375" style="299" customWidth="1"/>
    <col min="4866" max="4866" width="11.85546875" style="299" customWidth="1"/>
    <col min="4867" max="4888" width="9" style="299" customWidth="1"/>
    <col min="4889" max="5120" width="9.140625" style="299"/>
    <col min="5121" max="5121" width="4.7109375" style="299" customWidth="1"/>
    <col min="5122" max="5122" width="11.85546875" style="299" customWidth="1"/>
    <col min="5123" max="5144" width="9" style="299" customWidth="1"/>
    <col min="5145" max="5376" width="9.140625" style="299"/>
    <col min="5377" max="5377" width="4.7109375" style="299" customWidth="1"/>
    <col min="5378" max="5378" width="11.85546875" style="299" customWidth="1"/>
    <col min="5379" max="5400" width="9" style="299" customWidth="1"/>
    <col min="5401" max="5632" width="9.140625" style="299"/>
    <col min="5633" max="5633" width="4.7109375" style="299" customWidth="1"/>
    <col min="5634" max="5634" width="11.85546875" style="299" customWidth="1"/>
    <col min="5635" max="5656" width="9" style="299" customWidth="1"/>
    <col min="5657" max="5888" width="9.140625" style="299"/>
    <col min="5889" max="5889" width="4.7109375" style="299" customWidth="1"/>
    <col min="5890" max="5890" width="11.85546875" style="299" customWidth="1"/>
    <col min="5891" max="5912" width="9" style="299" customWidth="1"/>
    <col min="5913" max="6144" width="9.140625" style="299"/>
    <col min="6145" max="6145" width="4.7109375" style="299" customWidth="1"/>
    <col min="6146" max="6146" width="11.85546875" style="299" customWidth="1"/>
    <col min="6147" max="6168" width="9" style="299" customWidth="1"/>
    <col min="6169" max="6400" width="9.140625" style="299"/>
    <col min="6401" max="6401" width="4.7109375" style="299" customWidth="1"/>
    <col min="6402" max="6402" width="11.85546875" style="299" customWidth="1"/>
    <col min="6403" max="6424" width="9" style="299" customWidth="1"/>
    <col min="6425" max="6656" width="9.140625" style="299"/>
    <col min="6657" max="6657" width="4.7109375" style="299" customWidth="1"/>
    <col min="6658" max="6658" width="11.85546875" style="299" customWidth="1"/>
    <col min="6659" max="6680" width="9" style="299" customWidth="1"/>
    <col min="6681" max="6912" width="9.140625" style="299"/>
    <col min="6913" max="6913" width="4.7109375" style="299" customWidth="1"/>
    <col min="6914" max="6914" width="11.85546875" style="299" customWidth="1"/>
    <col min="6915" max="6936" width="9" style="299" customWidth="1"/>
    <col min="6937" max="7168" width="9.140625" style="299"/>
    <col min="7169" max="7169" width="4.7109375" style="299" customWidth="1"/>
    <col min="7170" max="7170" width="11.85546875" style="299" customWidth="1"/>
    <col min="7171" max="7192" width="9" style="299" customWidth="1"/>
    <col min="7193" max="7424" width="9.140625" style="299"/>
    <col min="7425" max="7425" width="4.7109375" style="299" customWidth="1"/>
    <col min="7426" max="7426" width="11.85546875" style="299" customWidth="1"/>
    <col min="7427" max="7448" width="9" style="299" customWidth="1"/>
    <col min="7449" max="7680" width="9.140625" style="299"/>
    <col min="7681" max="7681" width="4.7109375" style="299" customWidth="1"/>
    <col min="7682" max="7682" width="11.85546875" style="299" customWidth="1"/>
    <col min="7683" max="7704" width="9" style="299" customWidth="1"/>
    <col min="7705" max="7936" width="9.140625" style="299"/>
    <col min="7937" max="7937" width="4.7109375" style="299" customWidth="1"/>
    <col min="7938" max="7938" width="11.85546875" style="299" customWidth="1"/>
    <col min="7939" max="7960" width="9" style="299" customWidth="1"/>
    <col min="7961" max="8192" width="9.140625" style="299"/>
    <col min="8193" max="8193" width="4.7109375" style="299" customWidth="1"/>
    <col min="8194" max="8194" width="11.85546875" style="299" customWidth="1"/>
    <col min="8195" max="8216" width="9" style="299" customWidth="1"/>
    <col min="8217" max="8448" width="9.140625" style="299"/>
    <col min="8449" max="8449" width="4.7109375" style="299" customWidth="1"/>
    <col min="8450" max="8450" width="11.85546875" style="299" customWidth="1"/>
    <col min="8451" max="8472" width="9" style="299" customWidth="1"/>
    <col min="8473" max="8704" width="9.140625" style="299"/>
    <col min="8705" max="8705" width="4.7109375" style="299" customWidth="1"/>
    <col min="8706" max="8706" width="11.85546875" style="299" customWidth="1"/>
    <col min="8707" max="8728" width="9" style="299" customWidth="1"/>
    <col min="8729" max="8960" width="9.140625" style="299"/>
    <col min="8961" max="8961" width="4.7109375" style="299" customWidth="1"/>
    <col min="8962" max="8962" width="11.85546875" style="299" customWidth="1"/>
    <col min="8963" max="8984" width="9" style="299" customWidth="1"/>
    <col min="8985" max="9216" width="9.140625" style="299"/>
    <col min="9217" max="9217" width="4.7109375" style="299" customWidth="1"/>
    <col min="9218" max="9218" width="11.85546875" style="299" customWidth="1"/>
    <col min="9219" max="9240" width="9" style="299" customWidth="1"/>
    <col min="9241" max="9472" width="9.140625" style="299"/>
    <col min="9473" max="9473" width="4.7109375" style="299" customWidth="1"/>
    <col min="9474" max="9474" width="11.85546875" style="299" customWidth="1"/>
    <col min="9475" max="9496" width="9" style="299" customWidth="1"/>
    <col min="9497" max="9728" width="9.140625" style="299"/>
    <col min="9729" max="9729" width="4.7109375" style="299" customWidth="1"/>
    <col min="9730" max="9730" width="11.85546875" style="299" customWidth="1"/>
    <col min="9731" max="9752" width="9" style="299" customWidth="1"/>
    <col min="9753" max="9984" width="9.140625" style="299"/>
    <col min="9985" max="9985" width="4.7109375" style="299" customWidth="1"/>
    <col min="9986" max="9986" width="11.85546875" style="299" customWidth="1"/>
    <col min="9987" max="10008" width="9" style="299" customWidth="1"/>
    <col min="10009" max="10240" width="9.140625" style="299"/>
    <col min="10241" max="10241" width="4.7109375" style="299" customWidth="1"/>
    <col min="10242" max="10242" width="11.85546875" style="299" customWidth="1"/>
    <col min="10243" max="10264" width="9" style="299" customWidth="1"/>
    <col min="10265" max="10496" width="9.140625" style="299"/>
    <col min="10497" max="10497" width="4.7109375" style="299" customWidth="1"/>
    <col min="10498" max="10498" width="11.85546875" style="299" customWidth="1"/>
    <col min="10499" max="10520" width="9" style="299" customWidth="1"/>
    <col min="10521" max="10752" width="9.140625" style="299"/>
    <col min="10753" max="10753" width="4.7109375" style="299" customWidth="1"/>
    <col min="10754" max="10754" width="11.85546875" style="299" customWidth="1"/>
    <col min="10755" max="10776" width="9" style="299" customWidth="1"/>
    <col min="10777" max="11008" width="9.140625" style="299"/>
    <col min="11009" max="11009" width="4.7109375" style="299" customWidth="1"/>
    <col min="11010" max="11010" width="11.85546875" style="299" customWidth="1"/>
    <col min="11011" max="11032" width="9" style="299" customWidth="1"/>
    <col min="11033" max="11264" width="9.140625" style="299"/>
    <col min="11265" max="11265" width="4.7109375" style="299" customWidth="1"/>
    <col min="11266" max="11266" width="11.85546875" style="299" customWidth="1"/>
    <col min="11267" max="11288" width="9" style="299" customWidth="1"/>
    <col min="11289" max="11520" width="9.140625" style="299"/>
    <col min="11521" max="11521" width="4.7109375" style="299" customWidth="1"/>
    <col min="11522" max="11522" width="11.85546875" style="299" customWidth="1"/>
    <col min="11523" max="11544" width="9" style="299" customWidth="1"/>
    <col min="11545" max="11776" width="9.140625" style="299"/>
    <col min="11777" max="11777" width="4.7109375" style="299" customWidth="1"/>
    <col min="11778" max="11778" width="11.85546875" style="299" customWidth="1"/>
    <col min="11779" max="11800" width="9" style="299" customWidth="1"/>
    <col min="11801" max="12032" width="9.140625" style="299"/>
    <col min="12033" max="12033" width="4.7109375" style="299" customWidth="1"/>
    <col min="12034" max="12034" width="11.85546875" style="299" customWidth="1"/>
    <col min="12035" max="12056" width="9" style="299" customWidth="1"/>
    <col min="12057" max="12288" width="9.140625" style="299"/>
    <col min="12289" max="12289" width="4.7109375" style="299" customWidth="1"/>
    <col min="12290" max="12290" width="11.85546875" style="299" customWidth="1"/>
    <col min="12291" max="12312" width="9" style="299" customWidth="1"/>
    <col min="12313" max="12544" width="9.140625" style="299"/>
    <col min="12545" max="12545" width="4.7109375" style="299" customWidth="1"/>
    <col min="12546" max="12546" width="11.85546875" style="299" customWidth="1"/>
    <col min="12547" max="12568" width="9" style="299" customWidth="1"/>
    <col min="12569" max="12800" width="9.140625" style="299"/>
    <col min="12801" max="12801" width="4.7109375" style="299" customWidth="1"/>
    <col min="12802" max="12802" width="11.85546875" style="299" customWidth="1"/>
    <col min="12803" max="12824" width="9" style="299" customWidth="1"/>
    <col min="12825" max="13056" width="9.140625" style="299"/>
    <col min="13057" max="13057" width="4.7109375" style="299" customWidth="1"/>
    <col min="13058" max="13058" width="11.85546875" style="299" customWidth="1"/>
    <col min="13059" max="13080" width="9" style="299" customWidth="1"/>
    <col min="13081" max="13312" width="9.140625" style="299"/>
    <col min="13313" max="13313" width="4.7109375" style="299" customWidth="1"/>
    <col min="13314" max="13314" width="11.85546875" style="299" customWidth="1"/>
    <col min="13315" max="13336" width="9" style="299" customWidth="1"/>
    <col min="13337" max="13568" width="9.140625" style="299"/>
    <col min="13569" max="13569" width="4.7109375" style="299" customWidth="1"/>
    <col min="13570" max="13570" width="11.85546875" style="299" customWidth="1"/>
    <col min="13571" max="13592" width="9" style="299" customWidth="1"/>
    <col min="13593" max="13824" width="9.140625" style="299"/>
    <col min="13825" max="13825" width="4.7109375" style="299" customWidth="1"/>
    <col min="13826" max="13826" width="11.85546875" style="299" customWidth="1"/>
    <col min="13827" max="13848" width="9" style="299" customWidth="1"/>
    <col min="13849" max="14080" width="9.140625" style="299"/>
    <col min="14081" max="14081" width="4.7109375" style="299" customWidth="1"/>
    <col min="14082" max="14082" width="11.85546875" style="299" customWidth="1"/>
    <col min="14083" max="14104" width="9" style="299" customWidth="1"/>
    <col min="14105" max="14336" width="9.140625" style="299"/>
    <col min="14337" max="14337" width="4.7109375" style="299" customWidth="1"/>
    <col min="14338" max="14338" width="11.85546875" style="299" customWidth="1"/>
    <col min="14339" max="14360" width="9" style="299" customWidth="1"/>
    <col min="14361" max="14592" width="9.140625" style="299"/>
    <col min="14593" max="14593" width="4.7109375" style="299" customWidth="1"/>
    <col min="14594" max="14594" width="11.85546875" style="299" customWidth="1"/>
    <col min="14595" max="14616" width="9" style="299" customWidth="1"/>
    <col min="14617" max="14848" width="9.140625" style="299"/>
    <col min="14849" max="14849" width="4.7109375" style="299" customWidth="1"/>
    <col min="14850" max="14850" width="11.85546875" style="299" customWidth="1"/>
    <col min="14851" max="14872" width="9" style="299" customWidth="1"/>
    <col min="14873" max="15104" width="9.140625" style="299"/>
    <col min="15105" max="15105" width="4.7109375" style="299" customWidth="1"/>
    <col min="15106" max="15106" width="11.85546875" style="299" customWidth="1"/>
    <col min="15107" max="15128" width="9" style="299" customWidth="1"/>
    <col min="15129" max="15360" width="9.140625" style="299"/>
    <col min="15361" max="15361" width="4.7109375" style="299" customWidth="1"/>
    <col min="15362" max="15362" width="11.85546875" style="299" customWidth="1"/>
    <col min="15363" max="15384" width="9" style="299" customWidth="1"/>
    <col min="15385" max="15616" width="9.140625" style="299"/>
    <col min="15617" max="15617" width="4.7109375" style="299" customWidth="1"/>
    <col min="15618" max="15618" width="11.85546875" style="299" customWidth="1"/>
    <col min="15619" max="15640" width="9" style="299" customWidth="1"/>
    <col min="15641" max="15872" width="9.140625" style="299"/>
    <col min="15873" max="15873" width="4.7109375" style="299" customWidth="1"/>
    <col min="15874" max="15874" width="11.85546875" style="299" customWidth="1"/>
    <col min="15875" max="15896" width="9" style="299" customWidth="1"/>
    <col min="15897" max="16128" width="9.140625" style="299"/>
    <col min="16129" max="16129" width="4.7109375" style="299" customWidth="1"/>
    <col min="16130" max="16130" width="11.85546875" style="299" customWidth="1"/>
    <col min="16131" max="16152" width="9" style="299" customWidth="1"/>
    <col min="16153" max="16384" width="9.140625" style="299"/>
  </cols>
  <sheetData>
    <row r="1" spans="1:12" ht="12.75" x14ac:dyDescent="0.2">
      <c r="A1" s="299" t="s">
        <v>275</v>
      </c>
      <c r="G1" s="300"/>
      <c r="H1" s="301"/>
      <c r="I1" s="301"/>
      <c r="J1" s="301"/>
      <c r="K1" s="301"/>
      <c r="L1" s="301"/>
    </row>
    <row r="2" spans="1:12" ht="12.75" x14ac:dyDescent="0.2">
      <c r="A2" s="302"/>
      <c r="B2" s="303"/>
      <c r="C2" s="303"/>
      <c r="D2" s="303"/>
      <c r="E2" s="303"/>
      <c r="G2" s="301"/>
      <c r="H2" s="301"/>
      <c r="I2" s="301"/>
      <c r="J2" s="301"/>
      <c r="K2" s="301"/>
      <c r="L2" s="301"/>
    </row>
    <row r="3" spans="1:12" ht="12.75" x14ac:dyDescent="0.2">
      <c r="G3" s="301"/>
      <c r="H3" s="301"/>
      <c r="I3" s="301"/>
      <c r="J3" s="301"/>
      <c r="K3" s="301"/>
      <c r="L3" s="301"/>
    </row>
    <row r="4" spans="1:12" ht="20.25" x14ac:dyDescent="0.3">
      <c r="L4" s="304"/>
    </row>
    <row r="5" spans="1:12" ht="12.75" x14ac:dyDescent="0.2">
      <c r="A5" s="305"/>
      <c r="B5" s="301"/>
      <c r="C5" s="301"/>
      <c r="D5" s="301"/>
      <c r="E5" s="301"/>
    </row>
    <row r="6" spans="1:12" ht="12.75" x14ac:dyDescent="0.2">
      <c r="A6" s="305"/>
      <c r="B6" s="301"/>
      <c r="C6" s="301"/>
      <c r="D6" s="301"/>
      <c r="E6" s="301"/>
    </row>
    <row r="7" spans="1:12" ht="12.75" x14ac:dyDescent="0.2">
      <c r="A7" s="306"/>
      <c r="B7" s="306"/>
      <c r="C7" s="306"/>
      <c r="D7" s="306"/>
      <c r="E7" s="306"/>
    </row>
    <row r="8" spans="1:12" ht="12.75" x14ac:dyDescent="0.2">
      <c r="A8" s="306"/>
      <c r="B8" s="306"/>
      <c r="C8" s="306"/>
      <c r="D8" s="306"/>
      <c r="E8" s="306"/>
    </row>
    <row r="9" spans="1:12" ht="12.75" x14ac:dyDescent="0.2"/>
    <row r="10" spans="1:12" ht="12.75" x14ac:dyDescent="0.2">
      <c r="A10" s="307"/>
      <c r="B10" s="306"/>
      <c r="C10" s="306"/>
      <c r="D10" s="306"/>
      <c r="E10" s="306"/>
    </row>
    <row r="12" spans="1:12" ht="12.75" x14ac:dyDescent="0.2">
      <c r="A12" s="306"/>
      <c r="B12" s="306"/>
      <c r="C12" s="306"/>
      <c r="D12" s="306"/>
      <c r="E12" s="306"/>
    </row>
    <row r="16" spans="1:12" ht="12.75" x14ac:dyDescent="0.2">
      <c r="A16" s="308"/>
      <c r="B16" s="308"/>
      <c r="C16" s="308"/>
      <c r="D16" s="308"/>
      <c r="E16" s="308"/>
    </row>
    <row r="17" spans="1:5" ht="12.75" x14ac:dyDescent="0.2">
      <c r="A17" s="308"/>
      <c r="B17" s="308"/>
      <c r="C17" s="308"/>
      <c r="D17" s="308"/>
      <c r="E17" s="308"/>
    </row>
    <row r="18" spans="1:5" ht="12.75" x14ac:dyDescent="0.2">
      <c r="A18" s="308"/>
      <c r="B18" s="308"/>
      <c r="C18" s="308"/>
      <c r="D18" s="308"/>
      <c r="E18" s="308"/>
    </row>
    <row r="19" spans="1:5" ht="12.75" x14ac:dyDescent="0.2">
      <c r="A19" s="308"/>
      <c r="B19" s="308"/>
      <c r="C19" s="308"/>
      <c r="D19" s="308"/>
      <c r="E19" s="308"/>
    </row>
    <row r="20" spans="1:5" ht="12.75" x14ac:dyDescent="0.2">
      <c r="A20" s="308"/>
      <c r="B20" s="308"/>
      <c r="C20" s="308"/>
      <c r="D20" s="308"/>
      <c r="E20" s="308"/>
    </row>
    <row r="21" spans="1:5" ht="12.75" x14ac:dyDescent="0.2">
      <c r="A21" s="308"/>
      <c r="B21" s="308"/>
      <c r="C21" s="308"/>
      <c r="D21" s="308"/>
      <c r="E21" s="308"/>
    </row>
    <row r="22" spans="1:5" ht="15" x14ac:dyDescent="0.25">
      <c r="A22" s="308"/>
      <c r="B22" s="179"/>
      <c r="C22" s="308"/>
      <c r="D22" s="308"/>
      <c r="E22" s="308"/>
    </row>
    <row r="23" spans="1:5" ht="15" x14ac:dyDescent="0.25">
      <c r="A23" s="308"/>
      <c r="B23" s="179"/>
      <c r="C23" s="308"/>
      <c r="D23" s="308"/>
      <c r="E23" s="308"/>
    </row>
    <row r="24" spans="1:5" ht="15" x14ac:dyDescent="0.25">
      <c r="A24" s="308"/>
      <c r="B24" s="179"/>
      <c r="C24" s="308"/>
      <c r="D24" s="308"/>
      <c r="E24" s="308"/>
    </row>
    <row r="25" spans="1:5" ht="15" x14ac:dyDescent="0.25">
      <c r="A25" s="308"/>
      <c r="B25" s="179"/>
      <c r="C25" s="308"/>
      <c r="D25" s="308"/>
      <c r="E25" s="308"/>
    </row>
    <row r="26" spans="1:5" ht="12.75" x14ac:dyDescent="0.2">
      <c r="A26" s="308"/>
      <c r="B26" s="308"/>
      <c r="C26" s="308"/>
      <c r="D26" s="308"/>
      <c r="E26" s="308"/>
    </row>
    <row r="27" spans="1:5" ht="18" x14ac:dyDescent="0.2">
      <c r="A27" s="308"/>
      <c r="B27" s="309"/>
      <c r="C27" s="310"/>
      <c r="D27" s="310"/>
      <c r="E27" s="308"/>
    </row>
    <row r="28" spans="1:5" ht="18" x14ac:dyDescent="0.2">
      <c r="A28" s="308"/>
      <c r="B28" s="309"/>
      <c r="C28" s="310"/>
      <c r="D28" s="310"/>
      <c r="E28" s="308"/>
    </row>
    <row r="29" spans="1:5" ht="18" x14ac:dyDescent="0.2">
      <c r="A29" s="308"/>
      <c r="B29" s="311"/>
      <c r="C29" s="310"/>
      <c r="D29" s="310"/>
      <c r="E29" s="308"/>
    </row>
    <row r="30" spans="1:5" ht="18" x14ac:dyDescent="0.2">
      <c r="A30" s="308"/>
      <c r="B30" s="310"/>
      <c r="C30" s="310"/>
      <c r="D30" s="310"/>
      <c r="E30" s="308"/>
    </row>
    <row r="31" spans="1:5" ht="18" x14ac:dyDescent="0.2">
      <c r="A31" s="308"/>
      <c r="B31" s="356"/>
      <c r="C31" s="356"/>
      <c r="D31" s="356"/>
      <c r="E31" s="308"/>
    </row>
    <row r="32" spans="1:5" ht="18" x14ac:dyDescent="0.2">
      <c r="A32" s="308"/>
      <c r="B32" s="312"/>
      <c r="C32" s="312"/>
      <c r="D32" s="312"/>
      <c r="E32" s="308"/>
    </row>
    <row r="33" spans="2:13" ht="18" x14ac:dyDescent="0.2">
      <c r="B33" s="357"/>
      <c r="C33" s="357"/>
      <c r="D33" s="357"/>
    </row>
    <row r="34" spans="2:13" ht="20.25" x14ac:dyDescent="0.2">
      <c r="B34" s="313"/>
    </row>
    <row r="35" spans="2:13" ht="12.75" x14ac:dyDescent="0.2">
      <c r="B35" s="314"/>
      <c r="C35" s="315"/>
      <c r="D35" s="315"/>
      <c r="E35" s="315"/>
      <c r="F35" s="315"/>
      <c r="G35" s="315"/>
      <c r="H35" s="315"/>
      <c r="I35" s="315"/>
      <c r="J35" s="315"/>
      <c r="K35" s="315"/>
      <c r="L35" s="315"/>
      <c r="M35" s="315"/>
    </row>
    <row r="36" spans="2:13" ht="12.75" x14ac:dyDescent="0.2">
      <c r="B36" s="358"/>
      <c r="C36" s="358"/>
      <c r="D36" s="358"/>
      <c r="E36" s="315"/>
      <c r="F36" s="315"/>
      <c r="G36" s="315"/>
      <c r="H36" s="315"/>
      <c r="I36" s="315"/>
      <c r="J36" s="315"/>
      <c r="K36" s="315"/>
      <c r="L36" s="315"/>
      <c r="M36" s="315"/>
    </row>
    <row r="37" spans="2:13" ht="12.75" x14ac:dyDescent="0.2">
      <c r="B37" s="315"/>
      <c r="C37" s="315"/>
      <c r="D37" s="315"/>
    </row>
    <row r="38" spans="2:13" ht="15" x14ac:dyDescent="0.25">
      <c r="B38" s="316"/>
      <c r="C38" s="317"/>
      <c r="D38" s="318"/>
      <c r="E38" s="318"/>
    </row>
    <row r="39" spans="2:13" ht="15" x14ac:dyDescent="0.25">
      <c r="B39" s="319"/>
      <c r="C39" s="317"/>
    </row>
  </sheetData>
  <mergeCells count="3">
    <mergeCell ref="B31:D31"/>
    <mergeCell ref="B33:D33"/>
    <mergeCell ref="B36:D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C344"/>
  <sheetViews>
    <sheetView zoomScaleNormal="100" workbookViewId="0">
      <pane ySplit="7" topLeftCell="A8" activePane="bottomLeft" state="frozen"/>
      <selection pane="bottomLeft" activeCell="F112" sqref="F112:F116"/>
    </sheetView>
  </sheetViews>
  <sheetFormatPr defaultColWidth="9.140625" defaultRowHeight="12" outlineLevelRow="1" x14ac:dyDescent="0.25"/>
  <cols>
    <col min="1" max="2" width="4.85546875" style="44" customWidth="1"/>
    <col min="3" max="3" width="13" style="44" customWidth="1"/>
    <col min="4" max="4" width="54.85546875" style="44" hidden="1" customWidth="1"/>
    <col min="5" max="5" width="9" style="44" customWidth="1"/>
    <col min="6" max="6" width="52.5703125" style="43" bestFit="1" customWidth="1"/>
    <col min="7" max="7" width="8.7109375" style="44" bestFit="1" customWidth="1"/>
    <col min="8" max="8" width="15" style="9" customWidth="1"/>
    <col min="9" max="9" width="16" style="9" customWidth="1"/>
    <col min="10" max="10" width="13.28515625" style="44" customWidth="1"/>
    <col min="11" max="11" width="20.140625" style="44" customWidth="1"/>
    <col min="12" max="15" width="12.7109375" style="204" hidden="1" customWidth="1"/>
    <col min="16" max="159" width="9.140625" style="44"/>
    <col min="160" max="16384" width="9.140625" style="9"/>
  </cols>
  <sheetData>
    <row r="1" spans="1:15" s="44" customFormat="1" ht="28.5" customHeight="1" x14ac:dyDescent="0.25">
      <c r="A1" s="379"/>
      <c r="B1" s="379"/>
      <c r="D1" s="47"/>
      <c r="E1" s="47"/>
      <c r="F1" s="47"/>
      <c r="G1" s="47"/>
      <c r="H1" s="47"/>
      <c r="I1" s="47"/>
      <c r="L1" s="204"/>
      <c r="M1" s="204"/>
      <c r="N1" s="204"/>
      <c r="O1" s="204"/>
    </row>
    <row r="2" spans="1:15" s="44" customFormat="1" ht="14.1" customHeight="1" x14ac:dyDescent="0.25">
      <c r="C2" s="47"/>
      <c r="D2" s="47"/>
      <c r="E2" s="47"/>
      <c r="F2" s="47"/>
      <c r="G2" s="47"/>
      <c r="H2" s="47"/>
      <c r="I2" s="47"/>
      <c r="L2" s="204"/>
      <c r="M2" s="204"/>
      <c r="N2" s="204"/>
      <c r="O2" s="204"/>
    </row>
    <row r="3" spans="1:15" s="44" customFormat="1" ht="14.1" customHeight="1" x14ac:dyDescent="0.25">
      <c r="C3" s="276"/>
      <c r="D3" s="47"/>
      <c r="E3" s="47"/>
      <c r="F3" s="47"/>
      <c r="G3" s="47"/>
      <c r="H3" s="59"/>
      <c r="I3" s="59"/>
      <c r="L3" s="204"/>
      <c r="M3" s="204"/>
      <c r="N3" s="204"/>
      <c r="O3" s="204"/>
    </row>
    <row r="4" spans="1:15" s="44" customFormat="1" ht="14.1" customHeight="1" x14ac:dyDescent="0.25">
      <c r="C4" s="47"/>
      <c r="D4" s="47"/>
      <c r="E4" s="47"/>
      <c r="F4" s="47"/>
      <c r="G4" s="47"/>
      <c r="H4" s="47"/>
      <c r="I4" s="47"/>
      <c r="L4" s="204"/>
      <c r="M4" s="204"/>
      <c r="N4" s="204"/>
      <c r="O4" s="204"/>
    </row>
    <row r="5" spans="1:15" s="44" customFormat="1" ht="14.1" customHeight="1" x14ac:dyDescent="0.25">
      <c r="C5" s="52" t="s">
        <v>152</v>
      </c>
      <c r="D5" s="47"/>
      <c r="E5" s="47"/>
      <c r="F5" s="47"/>
      <c r="L5" s="204"/>
      <c r="M5" s="204"/>
      <c r="N5" s="204"/>
      <c r="O5" s="204"/>
    </row>
    <row r="6" spans="1:15" s="44" customFormat="1" ht="14.1" customHeight="1" x14ac:dyDescent="0.25">
      <c r="C6" s="47"/>
      <c r="D6" s="47"/>
      <c r="E6" s="47"/>
      <c r="F6" s="47"/>
      <c r="G6" s="47"/>
      <c r="H6" s="47"/>
      <c r="I6" s="47"/>
      <c r="L6" s="204"/>
      <c r="M6" s="204"/>
      <c r="N6" s="204"/>
      <c r="O6" s="204"/>
    </row>
    <row r="7" spans="1:15" ht="39.75" customHeight="1" x14ac:dyDescent="0.25">
      <c r="C7" s="36" t="s">
        <v>1</v>
      </c>
      <c r="D7" s="58" t="s">
        <v>2</v>
      </c>
      <c r="E7" s="58" t="s">
        <v>1</v>
      </c>
      <c r="F7" s="36"/>
      <c r="G7" s="36"/>
      <c r="H7" s="217" t="s">
        <v>225</v>
      </c>
      <c r="I7" s="217" t="s">
        <v>226</v>
      </c>
      <c r="J7" s="131"/>
      <c r="L7" s="205" t="s">
        <v>216</v>
      </c>
      <c r="M7" s="205" t="s">
        <v>219</v>
      </c>
      <c r="N7" s="205" t="s">
        <v>217</v>
      </c>
      <c r="O7" s="205" t="s">
        <v>218</v>
      </c>
    </row>
    <row r="8" spans="1:15" ht="14.1" customHeight="1" outlineLevel="1" x14ac:dyDescent="0.25">
      <c r="C8" s="362" t="str">
        <f>'LLU Compliance model'!B7</f>
        <v>MPF Rental SML1 (annual)</v>
      </c>
      <c r="D8" s="54"/>
      <c r="E8" s="127"/>
      <c r="F8" s="37" t="s">
        <v>3</v>
      </c>
      <c r="G8" s="38"/>
      <c r="H8" s="68"/>
      <c r="I8" s="197"/>
      <c r="J8" s="131"/>
      <c r="L8" s="44">
        <f>'LLU Compliance model'!BW7</f>
        <v>84.38</v>
      </c>
      <c r="M8" s="44">
        <f>H14</f>
        <v>85.46</v>
      </c>
      <c r="N8" s="44">
        <v>767.60488581813172</v>
      </c>
      <c r="O8" s="44">
        <f>(M8*N8/L8)-N8</f>
        <v>9.8247603304524773</v>
      </c>
    </row>
    <row r="9" spans="1:15" ht="14.1" customHeight="1" outlineLevel="1" x14ac:dyDescent="0.25">
      <c r="C9" s="362"/>
      <c r="D9" s="55"/>
      <c r="E9" s="48" t="s">
        <v>203</v>
      </c>
      <c r="F9" s="37" t="s">
        <v>4</v>
      </c>
      <c r="G9" s="38"/>
      <c r="H9" s="218"/>
      <c r="I9" s="218"/>
      <c r="J9" s="131"/>
      <c r="L9" s="44"/>
      <c r="M9" s="44"/>
      <c r="N9" s="44"/>
      <c r="O9" s="44"/>
    </row>
    <row r="10" spans="1:15" ht="14.1" customHeight="1" outlineLevel="1" x14ac:dyDescent="0.25">
      <c r="C10" s="362"/>
      <c r="D10" s="55"/>
      <c r="E10" s="128"/>
      <c r="F10" s="37" t="s">
        <v>20</v>
      </c>
      <c r="G10" s="38"/>
      <c r="H10" s="219"/>
      <c r="I10" s="219"/>
      <c r="J10" s="131"/>
      <c r="L10" s="44"/>
      <c r="M10" s="44"/>
      <c r="N10" s="44"/>
      <c r="O10" s="44"/>
    </row>
    <row r="11" spans="1:15" ht="14.1" customHeight="1" outlineLevel="1" x14ac:dyDescent="0.25">
      <c r="C11" s="362"/>
      <c r="D11" s="55"/>
      <c r="E11" s="48" t="s">
        <v>221</v>
      </c>
      <c r="F11" s="40" t="s">
        <v>5</v>
      </c>
      <c r="G11" s="38"/>
      <c r="H11" s="219"/>
      <c r="I11" s="219"/>
      <c r="J11" s="131"/>
      <c r="L11" s="44"/>
      <c r="M11" s="44"/>
      <c r="N11" s="44"/>
      <c r="O11" s="44"/>
    </row>
    <row r="12" spans="1:15" ht="14.1" customHeight="1" outlineLevel="1" x14ac:dyDescent="0.25">
      <c r="C12" s="362"/>
      <c r="D12" s="55"/>
      <c r="E12" s="128" t="s">
        <v>182</v>
      </c>
      <c r="F12" s="40" t="s">
        <v>279</v>
      </c>
      <c r="G12" s="38"/>
      <c r="H12" s="219"/>
      <c r="I12" s="219"/>
      <c r="J12" s="131"/>
      <c r="L12" s="44"/>
      <c r="M12" s="44"/>
      <c r="N12" s="44"/>
      <c r="O12" s="44"/>
    </row>
    <row r="13" spans="1:15" ht="14.1" customHeight="1" x14ac:dyDescent="0.25">
      <c r="C13" s="362"/>
      <c r="D13" s="55"/>
      <c r="E13" s="128"/>
      <c r="F13" s="40" t="s">
        <v>280</v>
      </c>
      <c r="G13" s="38"/>
      <c r="H13" s="191"/>
      <c r="I13" s="191"/>
      <c r="J13" s="131"/>
      <c r="L13" s="44"/>
      <c r="M13" s="44"/>
      <c r="N13" s="44"/>
      <c r="O13" s="44"/>
    </row>
    <row r="14" spans="1:15" ht="14.1" customHeight="1" x14ac:dyDescent="0.25">
      <c r="C14" s="362"/>
      <c r="D14" s="55"/>
      <c r="E14" s="128" t="s">
        <v>183</v>
      </c>
      <c r="F14" s="40" t="s">
        <v>9</v>
      </c>
      <c r="G14" s="38"/>
      <c r="H14" s="67">
        <v>85.46</v>
      </c>
      <c r="I14" s="67">
        <v>85.74</v>
      </c>
      <c r="J14" s="131"/>
      <c r="L14" s="44"/>
      <c r="M14" s="44"/>
      <c r="N14" s="44"/>
      <c r="O14" s="44"/>
    </row>
    <row r="15" spans="1:15" ht="14.1" customHeight="1" x14ac:dyDescent="0.25">
      <c r="C15" s="362"/>
      <c r="D15" s="55"/>
      <c r="E15" s="128"/>
      <c r="F15" s="40" t="s">
        <v>281</v>
      </c>
      <c r="G15" s="38"/>
      <c r="H15" s="42">
        <f>'LLU Compliance model'!BX7</f>
        <v>84.38</v>
      </c>
      <c r="I15" s="42">
        <f>'LLU Compliance model'!BY7</f>
        <v>85.73177631578946</v>
      </c>
      <c r="J15" s="131"/>
      <c r="L15" s="44"/>
      <c r="M15" s="44"/>
      <c r="N15" s="44"/>
      <c r="O15" s="44"/>
    </row>
    <row r="16" spans="1:15" ht="14.1" customHeight="1" x14ac:dyDescent="0.25">
      <c r="C16" s="362"/>
      <c r="D16" s="56"/>
      <c r="E16" s="129"/>
      <c r="F16" s="40" t="s">
        <v>273</v>
      </c>
      <c r="G16" s="38"/>
      <c r="H16" s="45" t="b">
        <f>IF(H15&gt;H14,FALSE,TRUE)</f>
        <v>1</v>
      </c>
      <c r="I16" s="191" t="b">
        <f>IF(I15&gt;I14,FALSE,TRUE)</f>
        <v>1</v>
      </c>
      <c r="J16" s="131"/>
      <c r="L16" s="44"/>
      <c r="M16" s="44"/>
      <c r="N16" s="44"/>
      <c r="O16" s="44"/>
    </row>
    <row r="17" spans="3:15" ht="14.1" customHeight="1" x14ac:dyDescent="0.25">
      <c r="C17" s="49"/>
      <c r="D17" s="49"/>
      <c r="E17" s="49"/>
      <c r="F17" s="49"/>
      <c r="G17" s="49"/>
      <c r="H17" s="50"/>
      <c r="I17" s="50"/>
      <c r="J17" s="131"/>
      <c r="L17" s="44"/>
      <c r="M17" s="44"/>
      <c r="N17" s="44"/>
      <c r="O17" s="44"/>
    </row>
    <row r="18" spans="3:15" ht="14.1" customHeight="1" x14ac:dyDescent="0.25">
      <c r="C18" s="132"/>
      <c r="D18" s="132"/>
      <c r="E18" s="132"/>
      <c r="F18" s="132"/>
      <c r="G18" s="132"/>
      <c r="H18" s="133"/>
      <c r="I18" s="133"/>
      <c r="L18" s="44"/>
      <c r="M18" s="44"/>
      <c r="N18" s="44"/>
      <c r="O18" s="44"/>
    </row>
    <row r="19" spans="3:15" ht="14.1" customHeight="1" outlineLevel="1" x14ac:dyDescent="0.25">
      <c r="C19" s="362" t="str">
        <f>'LLU Compliance model'!B8</f>
        <v>MPF Single Migration</v>
      </c>
      <c r="D19" s="54"/>
      <c r="E19" s="127"/>
      <c r="F19" s="37" t="s">
        <v>3</v>
      </c>
      <c r="G19" s="38"/>
      <c r="H19" s="39"/>
      <c r="I19" s="39"/>
      <c r="J19" s="131"/>
      <c r="L19" s="368">
        <f>'LLU Compliance model'!BW8</f>
        <v>30.26</v>
      </c>
      <c r="M19" s="368">
        <f>H25</f>
        <v>26.55</v>
      </c>
      <c r="N19" s="368">
        <v>1.62866055876</v>
      </c>
      <c r="O19" s="368">
        <f>(M19*N19/L19)-N19</f>
        <v>-0.19968045846000004</v>
      </c>
    </row>
    <row r="20" spans="3:15" ht="14.1" customHeight="1" outlineLevel="1" x14ac:dyDescent="0.25">
      <c r="C20" s="362"/>
      <c r="D20" s="55"/>
      <c r="E20" s="48" t="s">
        <v>203</v>
      </c>
      <c r="F20" s="37" t="s">
        <v>4</v>
      </c>
      <c r="G20" s="38"/>
      <c r="H20" s="212"/>
      <c r="I20" s="212"/>
      <c r="J20" s="131"/>
      <c r="L20" s="369"/>
      <c r="M20" s="369"/>
      <c r="N20" s="369"/>
      <c r="O20" s="369"/>
    </row>
    <row r="21" spans="3:15" ht="14.1" customHeight="1" outlineLevel="1" x14ac:dyDescent="0.25">
      <c r="C21" s="362"/>
      <c r="D21" s="55"/>
      <c r="E21" s="128"/>
      <c r="F21" s="37" t="s">
        <v>20</v>
      </c>
      <c r="G21" s="38"/>
      <c r="H21" s="212"/>
      <c r="I21" s="212"/>
      <c r="J21" s="131"/>
      <c r="L21" s="369"/>
      <c r="M21" s="369"/>
      <c r="N21" s="369"/>
      <c r="O21" s="369"/>
    </row>
    <row r="22" spans="3:15" ht="14.1" customHeight="1" outlineLevel="1" x14ac:dyDescent="0.25">
      <c r="C22" s="362"/>
      <c r="D22" s="55"/>
      <c r="E22" s="48" t="s">
        <v>221</v>
      </c>
      <c r="F22" s="40" t="s">
        <v>5</v>
      </c>
      <c r="G22" s="38"/>
      <c r="H22" s="219"/>
      <c r="I22" s="219"/>
      <c r="J22" s="131"/>
      <c r="L22" s="369"/>
      <c r="M22" s="369"/>
      <c r="N22" s="369"/>
      <c r="O22" s="369"/>
    </row>
    <row r="23" spans="3:15" ht="14.1" customHeight="1" outlineLevel="1" x14ac:dyDescent="0.25">
      <c r="C23" s="362"/>
      <c r="D23" s="55"/>
      <c r="E23" s="128" t="s">
        <v>182</v>
      </c>
      <c r="F23" s="189" t="s">
        <v>279</v>
      </c>
      <c r="G23" s="38"/>
      <c r="H23" s="219"/>
      <c r="I23" s="219"/>
      <c r="J23" s="131"/>
      <c r="L23" s="369"/>
      <c r="M23" s="369"/>
      <c r="N23" s="369"/>
      <c r="O23" s="369"/>
    </row>
    <row r="24" spans="3:15" ht="14.1" customHeight="1" x14ac:dyDescent="0.25">
      <c r="C24" s="362"/>
      <c r="D24" s="55"/>
      <c r="E24" s="128"/>
      <c r="F24" s="189" t="s">
        <v>280</v>
      </c>
      <c r="G24" s="38"/>
      <c r="H24" s="191"/>
      <c r="I24" s="191"/>
      <c r="J24" s="131"/>
      <c r="L24" s="369"/>
      <c r="M24" s="369"/>
      <c r="N24" s="369"/>
      <c r="O24" s="369"/>
    </row>
    <row r="25" spans="3:15" ht="14.1" customHeight="1" x14ac:dyDescent="0.25">
      <c r="C25" s="362"/>
      <c r="D25" s="55"/>
      <c r="E25" s="128" t="s">
        <v>184</v>
      </c>
      <c r="F25" s="40" t="s">
        <v>9</v>
      </c>
      <c r="G25" s="38"/>
      <c r="H25" s="67">
        <v>26.55</v>
      </c>
      <c r="I25" s="67">
        <v>26.73</v>
      </c>
      <c r="J25" s="131"/>
      <c r="L25" s="369"/>
      <c r="M25" s="369"/>
      <c r="N25" s="369"/>
      <c r="O25" s="369"/>
    </row>
    <row r="26" spans="3:15" ht="14.1" customHeight="1" x14ac:dyDescent="0.25">
      <c r="C26" s="362"/>
      <c r="D26" s="55"/>
      <c r="E26" s="128"/>
      <c r="F26" s="40" t="s">
        <v>282</v>
      </c>
      <c r="G26" s="38"/>
      <c r="H26" s="42">
        <f>MAX('LLU Compliance model'!K8:L8)</f>
        <v>26.55</v>
      </c>
      <c r="I26" s="42">
        <f>MAX('LLU Compliance model'!M8:O8)</f>
        <v>26.73</v>
      </c>
      <c r="J26" s="131"/>
      <c r="L26" s="369"/>
      <c r="M26" s="369"/>
      <c r="N26" s="369"/>
      <c r="O26" s="369"/>
    </row>
    <row r="27" spans="3:15" ht="14.1" customHeight="1" x14ac:dyDescent="0.25">
      <c r="C27" s="362"/>
      <c r="D27" s="56"/>
      <c r="E27" s="129"/>
      <c r="F27" s="40" t="s">
        <v>8</v>
      </c>
      <c r="G27" s="38"/>
      <c r="H27" s="45" t="b">
        <f>IF(H26&gt;H25,FALSE,TRUE)</f>
        <v>1</v>
      </c>
      <c r="I27" s="191" t="b">
        <f>IF(I26&gt;I25,FALSE,TRUE)</f>
        <v>1</v>
      </c>
      <c r="J27" s="131"/>
      <c r="L27" s="370"/>
      <c r="M27" s="370"/>
      <c r="N27" s="370"/>
      <c r="O27" s="370"/>
    </row>
    <row r="28" spans="3:15" ht="14.1" customHeight="1" x14ac:dyDescent="0.25">
      <c r="C28" s="49"/>
      <c r="D28" s="49"/>
      <c r="E28" s="49"/>
      <c r="F28" s="49"/>
      <c r="G28" s="49"/>
      <c r="H28" s="50"/>
      <c r="I28" s="50"/>
    </row>
    <row r="29" spans="3:15" ht="14.1" customHeight="1" x14ac:dyDescent="0.25">
      <c r="C29" s="132"/>
      <c r="D29" s="132"/>
      <c r="E29" s="132"/>
      <c r="F29" s="132"/>
      <c r="G29" s="132"/>
      <c r="H29" s="133"/>
      <c r="I29" s="133"/>
    </row>
    <row r="30" spans="3:15" ht="14.1" customHeight="1" outlineLevel="1" x14ac:dyDescent="0.25">
      <c r="C30" s="359" t="str">
        <f>'LLU Compliance model'!B9</f>
        <v>MPF Bulk Migration</v>
      </c>
      <c r="D30" s="54"/>
      <c r="E30" s="127"/>
      <c r="F30" s="37" t="s">
        <v>3</v>
      </c>
      <c r="G30" s="38"/>
      <c r="H30" s="39"/>
      <c r="I30" s="39"/>
      <c r="J30" s="131"/>
      <c r="L30" s="368">
        <f>'LLU Compliance model'!BW9</f>
        <v>20.97</v>
      </c>
      <c r="M30" s="368">
        <f>H36</f>
        <v>19.07</v>
      </c>
      <c r="N30" s="368">
        <v>1.04845806E-2</v>
      </c>
      <c r="O30" s="368">
        <f>(M30*N30/L30)-N30</f>
        <v>-9.4996199999999864E-4</v>
      </c>
    </row>
    <row r="31" spans="3:15" ht="14.1" customHeight="1" outlineLevel="1" x14ac:dyDescent="0.25">
      <c r="C31" s="360"/>
      <c r="D31" s="55"/>
      <c r="E31" s="193" t="s">
        <v>203</v>
      </c>
      <c r="F31" s="37" t="s">
        <v>4</v>
      </c>
      <c r="G31" s="38"/>
      <c r="H31" s="219"/>
      <c r="I31" s="219"/>
      <c r="J31" s="131"/>
      <c r="L31" s="369"/>
      <c r="M31" s="369"/>
      <c r="N31" s="369"/>
      <c r="O31" s="369"/>
    </row>
    <row r="32" spans="3:15" ht="14.1" customHeight="1" outlineLevel="1" x14ac:dyDescent="0.25">
      <c r="C32" s="360"/>
      <c r="D32" s="55"/>
      <c r="E32" s="128"/>
      <c r="F32" s="37" t="s">
        <v>20</v>
      </c>
      <c r="G32" s="38"/>
      <c r="H32" s="212"/>
      <c r="I32" s="212"/>
      <c r="J32" s="131"/>
      <c r="L32" s="369"/>
      <c r="M32" s="369"/>
      <c r="N32" s="369"/>
      <c r="O32" s="369"/>
    </row>
    <row r="33" spans="3:15" ht="14.1" customHeight="1" outlineLevel="1" x14ac:dyDescent="0.25">
      <c r="C33" s="360"/>
      <c r="D33" s="55"/>
      <c r="E33" s="48" t="s">
        <v>221</v>
      </c>
      <c r="F33" s="40" t="s">
        <v>5</v>
      </c>
      <c r="G33" s="38"/>
      <c r="H33" s="219"/>
      <c r="I33" s="219"/>
      <c r="J33" s="131"/>
      <c r="L33" s="369"/>
      <c r="M33" s="369"/>
      <c r="N33" s="369"/>
      <c r="O33" s="369"/>
    </row>
    <row r="34" spans="3:15" ht="14.1" customHeight="1" outlineLevel="1" x14ac:dyDescent="0.25">
      <c r="C34" s="360"/>
      <c r="D34" s="55"/>
      <c r="E34" s="128" t="s">
        <v>182</v>
      </c>
      <c r="F34" s="189" t="s">
        <v>279</v>
      </c>
      <c r="G34" s="38"/>
      <c r="H34" s="219"/>
      <c r="I34" s="219"/>
      <c r="J34" s="131"/>
      <c r="L34" s="369"/>
      <c r="M34" s="369"/>
      <c r="N34" s="369"/>
      <c r="O34" s="369"/>
    </row>
    <row r="35" spans="3:15" ht="14.1" customHeight="1" x14ac:dyDescent="0.25">
      <c r="C35" s="360"/>
      <c r="D35" s="55"/>
      <c r="E35" s="128"/>
      <c r="F35" s="189" t="s">
        <v>280</v>
      </c>
      <c r="G35" s="38"/>
      <c r="H35" s="191"/>
      <c r="I35" s="191"/>
      <c r="J35" s="131"/>
      <c r="L35" s="369"/>
      <c r="M35" s="369"/>
      <c r="N35" s="369"/>
      <c r="O35" s="369"/>
    </row>
    <row r="36" spans="3:15" ht="14.1" customHeight="1" x14ac:dyDescent="0.25">
      <c r="C36" s="360"/>
      <c r="D36" s="55"/>
      <c r="E36" s="128" t="s">
        <v>188</v>
      </c>
      <c r="F36" s="40" t="s">
        <v>9</v>
      </c>
      <c r="G36" s="38"/>
      <c r="H36" s="67">
        <v>19.07</v>
      </c>
      <c r="I36" s="67">
        <v>19.190000000000001</v>
      </c>
      <c r="J36" s="131"/>
      <c r="L36" s="369"/>
      <c r="M36" s="369"/>
      <c r="N36" s="369"/>
      <c r="O36" s="369"/>
    </row>
    <row r="37" spans="3:15" ht="14.1" customHeight="1" x14ac:dyDescent="0.25">
      <c r="C37" s="360"/>
      <c r="D37" s="55"/>
      <c r="E37" s="128"/>
      <c r="F37" s="189" t="s">
        <v>282</v>
      </c>
      <c r="G37" s="38"/>
      <c r="H37" s="42">
        <f>MAX('LLU Compliance model'!K9:L9)</f>
        <v>19.07</v>
      </c>
      <c r="I37" s="42">
        <f>MAX('LLU Compliance model'!M9:O9)</f>
        <v>19.190000000000001</v>
      </c>
      <c r="J37" s="131"/>
      <c r="L37" s="369"/>
      <c r="M37" s="369"/>
      <c r="N37" s="369"/>
      <c r="O37" s="369"/>
    </row>
    <row r="38" spans="3:15" ht="14.1" customHeight="1" x14ac:dyDescent="0.25">
      <c r="C38" s="361"/>
      <c r="D38" s="56"/>
      <c r="E38" s="129"/>
      <c r="F38" s="40" t="s">
        <v>8</v>
      </c>
      <c r="G38" s="38"/>
      <c r="H38" s="45" t="b">
        <f>IF(H37&gt;H36,FALSE,TRUE)</f>
        <v>1</v>
      </c>
      <c r="I38" s="191" t="b">
        <f>IF(I37&gt;I36,FALSE,TRUE)</f>
        <v>1</v>
      </c>
      <c r="J38" s="131"/>
      <c r="L38" s="370"/>
      <c r="M38" s="370"/>
      <c r="N38" s="370"/>
      <c r="O38" s="370"/>
    </row>
    <row r="39" spans="3:15" ht="14.1" customHeight="1" x14ac:dyDescent="0.25">
      <c r="C39" s="49"/>
      <c r="D39" s="49"/>
      <c r="E39" s="49"/>
      <c r="F39" s="49"/>
      <c r="G39" s="49"/>
      <c r="H39" s="50" t="s">
        <v>156</v>
      </c>
      <c r="I39" s="50"/>
    </row>
    <row r="40" spans="3:15" ht="14.1" customHeight="1" outlineLevel="1" x14ac:dyDescent="0.25">
      <c r="C40" s="362" t="s">
        <v>160</v>
      </c>
      <c r="D40" s="63"/>
      <c r="E40" s="127"/>
      <c r="F40" s="37" t="s">
        <v>3</v>
      </c>
      <c r="G40" s="38"/>
      <c r="H40" s="39"/>
      <c r="I40" s="39"/>
      <c r="J40" s="222"/>
      <c r="L40" s="372">
        <f>'LLU Compliance model'!BW12</f>
        <v>3.93</v>
      </c>
      <c r="M40" s="372">
        <f>H45</f>
        <v>4.05</v>
      </c>
      <c r="N40" s="371" t="s">
        <v>220</v>
      </c>
      <c r="O40" s="372">
        <v>0</v>
      </c>
    </row>
    <row r="41" spans="3:15" ht="14.1" customHeight="1" outlineLevel="1" x14ac:dyDescent="0.25">
      <c r="C41" s="362"/>
      <c r="D41" s="64"/>
      <c r="E41" s="193" t="s">
        <v>203</v>
      </c>
      <c r="F41" s="37" t="s">
        <v>4</v>
      </c>
      <c r="G41" s="38"/>
      <c r="H41" s="39" t="s">
        <v>22</v>
      </c>
      <c r="I41" s="39"/>
      <c r="J41" s="131"/>
      <c r="L41" s="372"/>
      <c r="M41" s="372"/>
      <c r="N41" s="371"/>
      <c r="O41" s="372"/>
    </row>
    <row r="42" spans="3:15" ht="14.1" customHeight="1" outlineLevel="1" x14ac:dyDescent="0.25">
      <c r="C42" s="362"/>
      <c r="D42" s="64"/>
      <c r="E42" s="128"/>
      <c r="F42" s="37" t="s">
        <v>20</v>
      </c>
      <c r="G42" s="38"/>
      <c r="H42" s="39" t="s">
        <v>22</v>
      </c>
      <c r="I42" s="39"/>
      <c r="J42" s="131"/>
      <c r="L42" s="372"/>
      <c r="M42" s="372"/>
      <c r="N42" s="371"/>
      <c r="O42" s="372"/>
    </row>
    <row r="43" spans="3:15" ht="14.1" customHeight="1" outlineLevel="1" x14ac:dyDescent="0.25">
      <c r="C43" s="362"/>
      <c r="D43" s="113"/>
      <c r="E43" s="48" t="s">
        <v>221</v>
      </c>
      <c r="F43" s="40" t="s">
        <v>5</v>
      </c>
      <c r="G43" s="38"/>
      <c r="H43" s="39" t="s">
        <v>22</v>
      </c>
      <c r="I43" s="39"/>
      <c r="J43" s="131"/>
      <c r="L43" s="372"/>
      <c r="M43" s="372"/>
      <c r="N43" s="371"/>
      <c r="O43" s="372"/>
    </row>
    <row r="44" spans="3:15" ht="14.1" customHeight="1" x14ac:dyDescent="0.25">
      <c r="C44" s="362"/>
      <c r="D44" s="64"/>
      <c r="E44" s="128" t="s">
        <v>182</v>
      </c>
      <c r="F44" s="40" t="s">
        <v>148</v>
      </c>
      <c r="G44" s="38"/>
      <c r="H44" s="39" t="s">
        <v>22</v>
      </c>
      <c r="I44" s="39"/>
      <c r="J44" s="131"/>
      <c r="L44" s="372"/>
      <c r="M44" s="372"/>
      <c r="N44" s="371"/>
      <c r="O44" s="372"/>
    </row>
    <row r="45" spans="3:15" ht="14.1" customHeight="1" x14ac:dyDescent="0.25">
      <c r="C45" s="362"/>
      <c r="D45" s="66"/>
      <c r="E45" s="128" t="s">
        <v>186</v>
      </c>
      <c r="F45" s="40" t="s">
        <v>9</v>
      </c>
      <c r="G45" s="38"/>
      <c r="H45" s="67">
        <v>4.05</v>
      </c>
      <c r="I45" s="39"/>
      <c r="J45" s="131"/>
      <c r="L45" s="372"/>
      <c r="M45" s="372"/>
      <c r="N45" s="371"/>
      <c r="O45" s="372"/>
    </row>
    <row r="46" spans="3:15" ht="14.1" customHeight="1" x14ac:dyDescent="0.25">
      <c r="C46" s="362"/>
      <c r="D46" s="66"/>
      <c r="E46" s="128"/>
      <c r="F46" s="40" t="s">
        <v>147</v>
      </c>
      <c r="G46" s="38"/>
      <c r="H46" s="42">
        <f>MAX('LLU Compliance model'!K12:O12)</f>
        <v>4.05</v>
      </c>
      <c r="I46" s="39"/>
      <c r="J46" s="131"/>
      <c r="L46" s="372"/>
      <c r="M46" s="372"/>
      <c r="N46" s="371"/>
      <c r="O46" s="372"/>
    </row>
    <row r="47" spans="3:15" ht="14.1" customHeight="1" x14ac:dyDescent="0.25">
      <c r="C47" s="362"/>
      <c r="D47" s="65"/>
      <c r="E47" s="129"/>
      <c r="F47" s="40" t="s">
        <v>8</v>
      </c>
      <c r="G47" s="38"/>
      <c r="H47" s="45" t="b">
        <f>IF(H44&gt;H42,FALSE,TRUE)</f>
        <v>1</v>
      </c>
      <c r="I47" s="39"/>
      <c r="J47" s="131"/>
      <c r="L47" s="372"/>
      <c r="M47" s="372"/>
      <c r="N47" s="371"/>
      <c r="O47" s="372"/>
    </row>
    <row r="48" spans="3:15" ht="14.1" customHeight="1" x14ac:dyDescent="0.25">
      <c r="C48" s="49"/>
      <c r="D48" s="49"/>
      <c r="E48" s="49"/>
      <c r="F48" s="49"/>
      <c r="G48" s="49"/>
      <c r="H48" s="50" t="s">
        <v>156</v>
      </c>
      <c r="I48" s="50"/>
    </row>
    <row r="49" spans="3:17" ht="14.1" customHeight="1" x14ac:dyDescent="0.25">
      <c r="C49" s="362" t="str">
        <f>'LLU Compliance model'!B10</f>
        <v>MPF Cease</v>
      </c>
      <c r="D49" s="54"/>
      <c r="E49" s="127" t="s">
        <v>200</v>
      </c>
      <c r="F49" s="40" t="s">
        <v>146</v>
      </c>
      <c r="G49" s="38"/>
      <c r="H49" s="67">
        <v>0</v>
      </c>
      <c r="I49" s="39"/>
      <c r="J49" s="131"/>
      <c r="L49" s="372">
        <v>0</v>
      </c>
      <c r="M49" s="372">
        <v>0</v>
      </c>
      <c r="N49" s="371" t="s">
        <v>220</v>
      </c>
      <c r="O49" s="372"/>
    </row>
    <row r="50" spans="3:17" ht="14.1" customHeight="1" x14ac:dyDescent="0.25">
      <c r="C50" s="362"/>
      <c r="D50" s="55"/>
      <c r="E50" s="128"/>
      <c r="F50" s="40" t="s">
        <v>147</v>
      </c>
      <c r="G50" s="38"/>
      <c r="H50" s="42">
        <f>MAX('LLU Compliance model'!K10:O10)</f>
        <v>0</v>
      </c>
      <c r="I50" s="39"/>
      <c r="J50" s="131"/>
      <c r="L50" s="372"/>
      <c r="M50" s="372"/>
      <c r="N50" s="371"/>
      <c r="O50" s="372"/>
    </row>
    <row r="51" spans="3:17" ht="14.1" customHeight="1" x14ac:dyDescent="0.25">
      <c r="C51" s="362"/>
      <c r="D51" s="56"/>
      <c r="E51" s="129"/>
      <c r="F51" s="40" t="s">
        <v>8</v>
      </c>
      <c r="G51" s="38"/>
      <c r="H51" s="45" t="b">
        <f>IF(H50&gt;H49,FALSE,TRUE)</f>
        <v>1</v>
      </c>
      <c r="I51" s="39"/>
      <c r="J51" s="131"/>
      <c r="L51" s="372"/>
      <c r="M51" s="372"/>
      <c r="N51" s="371"/>
      <c r="O51" s="372"/>
    </row>
    <row r="52" spans="3:17" ht="14.1" customHeight="1" x14ac:dyDescent="0.25">
      <c r="C52" s="49"/>
      <c r="D52" s="49"/>
      <c r="E52" s="49"/>
      <c r="F52" s="49"/>
      <c r="G52" s="49"/>
      <c r="H52" s="50" t="s">
        <v>156</v>
      </c>
      <c r="I52" s="50"/>
    </row>
    <row r="53" spans="3:17" ht="14.1" customHeight="1" x14ac:dyDescent="0.25">
      <c r="C53" s="359" t="str">
        <f>'LLU Compliance model'!B11</f>
        <v>SMPF Cease</v>
      </c>
      <c r="D53" s="54"/>
      <c r="E53" s="127" t="s">
        <v>201</v>
      </c>
      <c r="F53" s="40" t="s">
        <v>9</v>
      </c>
      <c r="G53" s="38"/>
      <c r="H53" s="67">
        <v>0</v>
      </c>
      <c r="I53" s="39"/>
      <c r="J53" s="131"/>
      <c r="L53" s="372">
        <v>0</v>
      </c>
      <c r="M53" s="372">
        <v>0</v>
      </c>
      <c r="N53" s="371" t="s">
        <v>220</v>
      </c>
      <c r="O53" s="372"/>
    </row>
    <row r="54" spans="3:17" ht="14.1" customHeight="1" x14ac:dyDescent="0.25">
      <c r="C54" s="360"/>
      <c r="D54" s="55"/>
      <c r="E54" s="128"/>
      <c r="F54" s="40" t="s">
        <v>147</v>
      </c>
      <c r="G54" s="38"/>
      <c r="H54" s="42">
        <f>MAX('LLU Compliance model'!K11:O11)</f>
        <v>0</v>
      </c>
      <c r="I54" s="39"/>
      <c r="J54" s="131"/>
      <c r="L54" s="372"/>
      <c r="M54" s="372"/>
      <c r="N54" s="371"/>
      <c r="O54" s="372"/>
    </row>
    <row r="55" spans="3:17" ht="14.1" customHeight="1" x14ac:dyDescent="0.25">
      <c r="C55" s="361"/>
      <c r="D55" s="56"/>
      <c r="E55" s="129"/>
      <c r="F55" s="40" t="s">
        <v>8</v>
      </c>
      <c r="G55" s="38"/>
      <c r="H55" s="45" t="b">
        <f>IF(H54&gt;H53,FALSE,TRUE)</f>
        <v>1</v>
      </c>
      <c r="I55" s="39"/>
      <c r="J55" s="131"/>
      <c r="L55" s="372"/>
      <c r="M55" s="372"/>
      <c r="N55" s="371"/>
      <c r="O55" s="372"/>
    </row>
    <row r="56" spans="3:17" ht="14.1" customHeight="1" x14ac:dyDescent="0.25">
      <c r="F56" s="44"/>
      <c r="H56" s="50" t="s">
        <v>156</v>
      </c>
      <c r="I56" s="44"/>
    </row>
    <row r="57" spans="3:17" ht="14.1" customHeight="1" x14ac:dyDescent="0.25">
      <c r="C57" s="363" t="s">
        <v>162</v>
      </c>
      <c r="D57" s="70"/>
      <c r="E57" s="293"/>
      <c r="F57" s="70" t="s">
        <v>163</v>
      </c>
      <c r="G57" s="73" t="s">
        <v>166</v>
      </c>
      <c r="H57" s="75">
        <v>7.26</v>
      </c>
      <c r="I57" s="199"/>
      <c r="J57" s="222"/>
      <c r="L57" s="372">
        <f>'LLU Compliance model'!BW13</f>
        <v>10.28</v>
      </c>
      <c r="M57" s="372">
        <f>H58</f>
        <v>7.26</v>
      </c>
      <c r="N57" s="372">
        <v>6.1818239343132584</v>
      </c>
      <c r="O57" s="372">
        <f>(M57*N57/L57)-N57</f>
        <v>-1.8160611168896921</v>
      </c>
    </row>
    <row r="58" spans="3:17" ht="14.1" customHeight="1" x14ac:dyDescent="0.25">
      <c r="C58" s="364"/>
      <c r="D58" s="71"/>
      <c r="E58" s="71" t="s">
        <v>277</v>
      </c>
      <c r="F58" s="71" t="s">
        <v>164</v>
      </c>
      <c r="G58" s="73"/>
      <c r="H58" s="337">
        <f>MAX('LLU Compliance model'!K13:O13)</f>
        <v>7.26</v>
      </c>
      <c r="I58" s="199"/>
      <c r="J58" s="131"/>
      <c r="L58" s="372"/>
      <c r="M58" s="372"/>
      <c r="N58" s="372"/>
      <c r="O58" s="372"/>
      <c r="Q58" s="51"/>
    </row>
    <row r="59" spans="3:17" ht="14.1" customHeight="1" x14ac:dyDescent="0.25">
      <c r="C59" s="364"/>
      <c r="D59" s="71"/>
      <c r="E59" s="71"/>
      <c r="F59" s="71" t="s">
        <v>165</v>
      </c>
      <c r="G59" s="73"/>
      <c r="H59" s="45" t="b">
        <f>IF(H58=H57,TRUE,FALSE)</f>
        <v>1</v>
      </c>
      <c r="I59" s="199"/>
      <c r="J59" s="131"/>
      <c r="L59" s="372"/>
      <c r="M59" s="372"/>
      <c r="N59" s="372"/>
      <c r="O59" s="372"/>
    </row>
    <row r="60" spans="3:17" ht="14.1" customHeight="1" x14ac:dyDescent="0.25">
      <c r="C60" s="366" t="s">
        <v>167</v>
      </c>
      <c r="D60" s="338"/>
      <c r="E60" s="70" t="s">
        <v>276</v>
      </c>
      <c r="F60" s="70" t="s">
        <v>168</v>
      </c>
      <c r="G60" s="198"/>
      <c r="H60" s="337">
        <f>MAX('LLU Compliance model'!K14:O14)</f>
        <v>7.26</v>
      </c>
      <c r="I60" s="199"/>
      <c r="J60" s="206"/>
      <c r="L60" s="207"/>
      <c r="M60" s="207"/>
      <c r="N60" s="207"/>
      <c r="O60" s="207"/>
    </row>
    <row r="61" spans="3:17" ht="14.1" customHeight="1" x14ac:dyDescent="0.25">
      <c r="C61" s="367"/>
      <c r="D61" s="132"/>
      <c r="E61" s="72"/>
      <c r="F61" s="72" t="s">
        <v>165</v>
      </c>
      <c r="G61" s="198"/>
      <c r="H61" s="191" t="b">
        <f>IF(H60=H57,TRUE,FALSE)</f>
        <v>1</v>
      </c>
      <c r="I61" s="199"/>
      <c r="J61" s="206"/>
      <c r="L61" s="207"/>
      <c r="M61" s="207"/>
      <c r="N61" s="207"/>
      <c r="O61" s="207"/>
    </row>
    <row r="62" spans="3:17" ht="14.1" customHeight="1" x14ac:dyDescent="0.25">
      <c r="C62" s="213"/>
      <c r="D62" s="194"/>
      <c r="E62" s="194"/>
      <c r="F62" s="44"/>
      <c r="H62" s="50" t="s">
        <v>156</v>
      </c>
      <c r="I62" s="44"/>
      <c r="L62" s="207"/>
      <c r="M62" s="207"/>
      <c r="N62" s="207"/>
      <c r="O62" s="207"/>
    </row>
    <row r="63" spans="3:17" ht="14.1" customHeight="1" x14ac:dyDescent="0.25">
      <c r="C63" s="363" t="s">
        <v>167</v>
      </c>
      <c r="D63" s="70"/>
      <c r="E63" s="130" t="s">
        <v>185</v>
      </c>
      <c r="F63" s="70" t="s">
        <v>204</v>
      </c>
      <c r="G63" s="73" t="s">
        <v>166</v>
      </c>
      <c r="H63" s="74">
        <f>H58</f>
        <v>7.26</v>
      </c>
      <c r="I63" s="199"/>
      <c r="J63" s="131"/>
      <c r="L63" s="372">
        <f>'LLU Compliance model'!BW14</f>
        <v>10.28</v>
      </c>
      <c r="M63" s="372">
        <f>H64</f>
        <v>7.26</v>
      </c>
      <c r="N63" s="372">
        <v>1.1685377628038618</v>
      </c>
      <c r="O63" s="372">
        <f>(M63*N63/L63)-N63</f>
        <v>-0.34328638557078428</v>
      </c>
    </row>
    <row r="64" spans="3:17" ht="14.1" customHeight="1" x14ac:dyDescent="0.25">
      <c r="C64" s="364"/>
      <c r="D64" s="71"/>
      <c r="E64" s="71"/>
      <c r="F64" s="71" t="s">
        <v>168</v>
      </c>
      <c r="G64" s="73"/>
      <c r="H64" s="199">
        <f>MAX('LLU Compliance model'!K14:O14)</f>
        <v>7.26</v>
      </c>
      <c r="I64" s="199"/>
      <c r="J64" s="131"/>
      <c r="L64" s="372"/>
      <c r="M64" s="372"/>
      <c r="N64" s="372"/>
      <c r="O64" s="372"/>
      <c r="Q64" s="51"/>
    </row>
    <row r="65" spans="3:20" ht="14.1" customHeight="1" x14ac:dyDescent="0.25">
      <c r="C65" s="365"/>
      <c r="D65" s="72"/>
      <c r="E65" s="72"/>
      <c r="F65" s="72" t="s">
        <v>165</v>
      </c>
      <c r="G65" s="73"/>
      <c r="H65" s="45" t="b">
        <f>IF(H64=H63,TRUE,FALSE)</f>
        <v>1</v>
      </c>
      <c r="I65" s="191"/>
      <c r="J65" s="131"/>
      <c r="L65" s="372"/>
      <c r="M65" s="372"/>
      <c r="N65" s="372"/>
      <c r="O65" s="372"/>
    </row>
    <row r="66" spans="3:20" ht="14.1" customHeight="1" x14ac:dyDescent="0.25">
      <c r="C66" s="49"/>
      <c r="D66" s="49"/>
      <c r="E66" s="49"/>
      <c r="F66" s="49"/>
      <c r="G66" s="49"/>
      <c r="H66" s="50"/>
      <c r="I66" s="50"/>
    </row>
    <row r="67" spans="3:20" ht="14.1" customHeight="1" x14ac:dyDescent="0.25">
      <c r="C67" s="362" t="str">
        <f>'LLU Compliance model'!A38</f>
        <v>Basket 1 - Tie Cables</v>
      </c>
      <c r="D67" s="54"/>
      <c r="E67" s="127"/>
      <c r="F67" s="37" t="s">
        <v>3</v>
      </c>
      <c r="G67" s="38"/>
      <c r="H67" s="39"/>
      <c r="I67" s="39">
        <v>0.03</v>
      </c>
      <c r="J67" s="131"/>
      <c r="L67" s="368"/>
      <c r="M67" s="368"/>
      <c r="N67" s="368">
        <v>16.572897159999997</v>
      </c>
      <c r="O67" s="368">
        <f>N67*I71</f>
        <v>0.3421132715714354</v>
      </c>
    </row>
    <row r="68" spans="3:20" ht="14.1" customHeight="1" x14ac:dyDescent="0.25">
      <c r="C68" s="362"/>
      <c r="D68" s="55"/>
      <c r="E68" s="128"/>
      <c r="F68" s="37" t="s">
        <v>4</v>
      </c>
      <c r="G68" s="38"/>
      <c r="I68" s="69">
        <v>1E-3</v>
      </c>
      <c r="J68" s="131"/>
      <c r="L68" s="369"/>
      <c r="M68" s="369"/>
      <c r="N68" s="369"/>
      <c r="O68" s="369"/>
    </row>
    <row r="69" spans="3:20" ht="14.1" customHeight="1" x14ac:dyDescent="0.25">
      <c r="C69" s="362"/>
      <c r="D69" s="55"/>
      <c r="E69" s="48" t="s">
        <v>203</v>
      </c>
      <c r="F69" s="37" t="s">
        <v>20</v>
      </c>
      <c r="G69" s="38"/>
      <c r="I69" s="46">
        <f>I68+I67</f>
        <v>3.1E-2</v>
      </c>
      <c r="J69" s="131"/>
      <c r="L69" s="369"/>
      <c r="M69" s="369"/>
      <c r="N69" s="369"/>
      <c r="O69" s="369"/>
    </row>
    <row r="70" spans="3:20" ht="14.1" customHeight="1" x14ac:dyDescent="0.25">
      <c r="C70" s="362"/>
      <c r="D70" s="55"/>
      <c r="E70" s="48" t="s">
        <v>223</v>
      </c>
      <c r="F70" s="40" t="s">
        <v>5</v>
      </c>
      <c r="G70" s="38"/>
      <c r="I70" s="46">
        <f>I69</f>
        <v>3.1E-2</v>
      </c>
      <c r="J70" s="131"/>
      <c r="L70" s="369"/>
      <c r="M70" s="369"/>
      <c r="N70" s="369"/>
      <c r="O70" s="369"/>
    </row>
    <row r="71" spans="3:20" ht="14.1" customHeight="1" x14ac:dyDescent="0.25">
      <c r="C71" s="362"/>
      <c r="D71" s="55"/>
      <c r="E71" s="48" t="s">
        <v>202</v>
      </c>
      <c r="F71" s="37" t="s">
        <v>283</v>
      </c>
      <c r="G71" s="38"/>
      <c r="I71" s="190">
        <v>2.0642936975265432E-2</v>
      </c>
      <c r="J71" s="131"/>
      <c r="L71" s="369"/>
      <c r="M71" s="369"/>
      <c r="N71" s="369"/>
      <c r="O71" s="369"/>
    </row>
    <row r="72" spans="3:20" ht="14.1" customHeight="1" outlineLevel="1" x14ac:dyDescent="0.25">
      <c r="C72" s="362"/>
      <c r="D72" s="55"/>
      <c r="E72" s="128"/>
      <c r="F72" s="40" t="s">
        <v>6</v>
      </c>
      <c r="G72" s="38"/>
      <c r="I72" s="340"/>
      <c r="J72" s="131"/>
      <c r="L72" s="369"/>
      <c r="M72" s="369"/>
      <c r="N72" s="369"/>
      <c r="O72" s="369"/>
    </row>
    <row r="73" spans="3:20" ht="14.1" customHeight="1" outlineLevel="1" x14ac:dyDescent="0.25">
      <c r="C73" s="362"/>
      <c r="D73" s="55"/>
      <c r="E73" s="128"/>
      <c r="F73" s="40" t="s">
        <v>21</v>
      </c>
      <c r="G73" s="38"/>
      <c r="I73" s="340"/>
      <c r="J73" s="131"/>
      <c r="L73" s="369"/>
      <c r="M73" s="369"/>
      <c r="N73" s="369"/>
      <c r="O73" s="369"/>
    </row>
    <row r="74" spans="3:20" ht="14.1" customHeight="1" outlineLevel="1" x14ac:dyDescent="0.25">
      <c r="C74" s="362"/>
      <c r="D74" s="55"/>
      <c r="E74" s="128"/>
      <c r="F74" s="40" t="s">
        <v>7</v>
      </c>
      <c r="G74" s="38"/>
      <c r="I74" s="340"/>
      <c r="J74" s="269"/>
      <c r="L74" s="369"/>
      <c r="M74" s="369"/>
      <c r="N74" s="369"/>
      <c r="O74" s="369"/>
    </row>
    <row r="75" spans="3:20" ht="14.1" customHeight="1" x14ac:dyDescent="0.25">
      <c r="C75" s="362"/>
      <c r="D75" s="55"/>
      <c r="E75" s="128"/>
      <c r="F75" s="40" t="s">
        <v>280</v>
      </c>
      <c r="G75" s="38"/>
      <c r="I75" s="191" t="s">
        <v>278</v>
      </c>
      <c r="J75" s="131"/>
      <c r="L75" s="369"/>
      <c r="M75" s="369"/>
      <c r="N75" s="369"/>
      <c r="O75" s="369"/>
    </row>
    <row r="76" spans="3:20" ht="14.1" customHeight="1" x14ac:dyDescent="0.25">
      <c r="C76" s="362"/>
      <c r="D76" s="55"/>
      <c r="E76" s="48" t="s">
        <v>222</v>
      </c>
      <c r="F76" s="40" t="s">
        <v>151</v>
      </c>
      <c r="G76" s="38"/>
      <c r="I76" s="46">
        <v>7.4999999999999997E-2</v>
      </c>
      <c r="J76" s="131"/>
      <c r="L76" s="369"/>
      <c r="M76" s="369"/>
      <c r="N76" s="369"/>
      <c r="O76" s="369"/>
    </row>
    <row r="77" spans="3:20" ht="14.1" customHeight="1" x14ac:dyDescent="0.25">
      <c r="C77" s="362"/>
      <c r="D77" s="55"/>
      <c r="E77" s="128"/>
      <c r="F77" s="40" t="s">
        <v>150</v>
      </c>
      <c r="G77" s="38"/>
      <c r="I77" s="46">
        <f>I76+I70</f>
        <v>0.106</v>
      </c>
      <c r="J77" s="131"/>
      <c r="L77" s="369"/>
      <c r="M77" s="369"/>
      <c r="N77" s="369"/>
      <c r="O77" s="369"/>
    </row>
    <row r="78" spans="3:20" ht="14.1" customHeight="1" x14ac:dyDescent="0.25">
      <c r="C78" s="362"/>
      <c r="D78" s="56"/>
      <c r="E78" s="129"/>
      <c r="F78" s="40" t="s">
        <v>149</v>
      </c>
      <c r="G78" s="38"/>
      <c r="I78" s="45" t="b">
        <f>'LLU Compliance model'!CS5</f>
        <v>1</v>
      </c>
      <c r="J78" s="131"/>
      <c r="L78" s="370"/>
      <c r="M78" s="370"/>
      <c r="N78" s="370"/>
      <c r="O78" s="370"/>
    </row>
    <row r="79" spans="3:20" ht="14.1" customHeight="1" x14ac:dyDescent="0.25">
      <c r="C79" s="49"/>
      <c r="D79" s="49"/>
      <c r="E79" s="49"/>
      <c r="F79" s="49"/>
      <c r="G79" s="49"/>
      <c r="H79" s="50"/>
      <c r="I79" s="50"/>
    </row>
    <row r="80" spans="3:20" ht="14.1" customHeight="1" x14ac:dyDescent="0.25">
      <c r="C80" s="359" t="str">
        <f>'LLU Compliance model'!A88</f>
        <v>Basket 2 - Hard Ceases</v>
      </c>
      <c r="D80" s="200"/>
      <c r="E80" s="200"/>
      <c r="F80" s="187" t="s">
        <v>3</v>
      </c>
      <c r="G80" s="188"/>
      <c r="H80" s="39"/>
      <c r="I80" s="39">
        <v>0.03</v>
      </c>
      <c r="J80" s="131"/>
      <c r="K80" s="206"/>
      <c r="L80" s="373"/>
      <c r="M80" s="373"/>
      <c r="N80" s="374">
        <v>21.354645845334105</v>
      </c>
      <c r="O80" s="374">
        <f>N80*I84</f>
        <v>-3.6884807303635601</v>
      </c>
      <c r="P80" s="206"/>
      <c r="Q80" s="206"/>
      <c r="R80" s="206"/>
      <c r="S80" s="206"/>
      <c r="T80" s="206"/>
    </row>
    <row r="81" spans="3:20" ht="14.1" customHeight="1" x14ac:dyDescent="0.25">
      <c r="C81" s="360"/>
      <c r="D81" s="201"/>
      <c r="E81" s="201"/>
      <c r="F81" s="187" t="s">
        <v>4</v>
      </c>
      <c r="G81" s="188"/>
      <c r="I81" s="197">
        <v>-0.19700000000000001</v>
      </c>
      <c r="J81" s="131"/>
      <c r="K81" s="206"/>
      <c r="L81" s="373"/>
      <c r="M81" s="373"/>
      <c r="N81" s="374"/>
      <c r="O81" s="374"/>
      <c r="P81" s="206"/>
      <c r="Q81" s="206"/>
      <c r="R81" s="206"/>
      <c r="S81" s="206"/>
      <c r="T81" s="206"/>
    </row>
    <row r="82" spans="3:20" ht="14.1" customHeight="1" x14ac:dyDescent="0.25">
      <c r="C82" s="360"/>
      <c r="D82" s="201"/>
      <c r="E82" s="193" t="s">
        <v>203</v>
      </c>
      <c r="F82" s="187" t="s">
        <v>20</v>
      </c>
      <c r="G82" s="188"/>
      <c r="I82" s="192">
        <f>I81+I80</f>
        <v>-0.16700000000000001</v>
      </c>
      <c r="J82" s="131"/>
      <c r="K82" s="206"/>
      <c r="L82" s="373"/>
      <c r="M82" s="373"/>
      <c r="N82" s="374"/>
      <c r="O82" s="374"/>
      <c r="P82" s="206"/>
      <c r="Q82" s="206"/>
      <c r="R82" s="206"/>
      <c r="S82" s="206"/>
      <c r="T82" s="206"/>
    </row>
    <row r="83" spans="3:20" ht="14.1" customHeight="1" x14ac:dyDescent="0.25">
      <c r="C83" s="360"/>
      <c r="D83" s="201"/>
      <c r="E83" s="193" t="s">
        <v>202</v>
      </c>
      <c r="F83" s="189" t="s">
        <v>5</v>
      </c>
      <c r="G83" s="188"/>
      <c r="I83" s="192">
        <f>I82</f>
        <v>-0.16700000000000001</v>
      </c>
      <c r="J83" s="131"/>
      <c r="K83" s="206"/>
      <c r="L83" s="373"/>
      <c r="M83" s="373"/>
      <c r="N83" s="374"/>
      <c r="O83" s="374"/>
      <c r="P83" s="206"/>
      <c r="Q83" s="206"/>
      <c r="R83" s="206"/>
      <c r="S83" s="206"/>
      <c r="T83" s="206"/>
    </row>
    <row r="84" spans="3:20" ht="14.1" customHeight="1" x14ac:dyDescent="0.25">
      <c r="C84" s="360"/>
      <c r="D84" s="201"/>
      <c r="E84" s="193" t="s">
        <v>202</v>
      </c>
      <c r="F84" s="187" t="s">
        <v>283</v>
      </c>
      <c r="G84" s="188"/>
      <c r="I84" s="190">
        <v>-0.17272497783752647</v>
      </c>
      <c r="J84" s="131"/>
      <c r="K84" s="206"/>
      <c r="L84" s="373"/>
      <c r="M84" s="373"/>
      <c r="N84" s="374"/>
      <c r="O84" s="374"/>
      <c r="P84" s="206"/>
      <c r="Q84" s="206"/>
      <c r="R84" s="206"/>
      <c r="S84" s="206"/>
      <c r="T84" s="206"/>
    </row>
    <row r="85" spans="3:20" ht="14.1" customHeight="1" outlineLevel="1" x14ac:dyDescent="0.25">
      <c r="C85" s="360"/>
      <c r="D85" s="201"/>
      <c r="E85" s="201"/>
      <c r="F85" s="189" t="s">
        <v>6</v>
      </c>
      <c r="G85" s="188"/>
      <c r="I85" s="341"/>
      <c r="J85" s="131"/>
      <c r="K85" s="206"/>
      <c r="L85" s="373"/>
      <c r="M85" s="373"/>
      <c r="N85" s="374"/>
      <c r="O85" s="374"/>
      <c r="P85" s="206"/>
      <c r="Q85" s="206"/>
      <c r="R85" s="206"/>
      <c r="S85" s="206"/>
      <c r="T85" s="206"/>
    </row>
    <row r="86" spans="3:20" ht="14.1" customHeight="1" outlineLevel="1" x14ac:dyDescent="0.25">
      <c r="C86" s="360"/>
      <c r="D86" s="201"/>
      <c r="E86" s="201"/>
      <c r="F86" s="189" t="s">
        <v>21</v>
      </c>
      <c r="G86" s="188"/>
      <c r="I86" s="341"/>
      <c r="J86" s="131"/>
      <c r="K86" s="206"/>
      <c r="L86" s="373"/>
      <c r="M86" s="373"/>
      <c r="N86" s="374"/>
      <c r="O86" s="374"/>
      <c r="P86" s="206"/>
      <c r="Q86" s="206"/>
      <c r="R86" s="206"/>
      <c r="S86" s="206"/>
      <c r="T86" s="206"/>
    </row>
    <row r="87" spans="3:20" ht="14.1" customHeight="1" outlineLevel="1" x14ac:dyDescent="0.25">
      <c r="C87" s="360"/>
      <c r="D87" s="201"/>
      <c r="E87" s="201"/>
      <c r="F87" s="189" t="s">
        <v>7</v>
      </c>
      <c r="G87" s="188"/>
      <c r="I87" s="341"/>
      <c r="J87" s="270"/>
      <c r="K87" s="273"/>
      <c r="L87" s="373"/>
      <c r="M87" s="373"/>
      <c r="N87" s="374"/>
      <c r="O87" s="374"/>
      <c r="P87" s="206"/>
      <c r="Q87" s="206"/>
      <c r="R87" s="206"/>
      <c r="S87" s="206"/>
      <c r="T87" s="206"/>
    </row>
    <row r="88" spans="3:20" ht="14.1" customHeight="1" x14ac:dyDescent="0.25">
      <c r="C88" s="360"/>
      <c r="D88" s="201"/>
      <c r="E88" s="201"/>
      <c r="F88" s="189" t="s">
        <v>280</v>
      </c>
      <c r="G88" s="188"/>
      <c r="I88" s="191" t="s">
        <v>278</v>
      </c>
      <c r="J88" s="131"/>
      <c r="K88" s="206"/>
      <c r="L88" s="373"/>
      <c r="M88" s="373"/>
      <c r="N88" s="374"/>
      <c r="O88" s="374"/>
      <c r="P88" s="206"/>
      <c r="Q88" s="206"/>
      <c r="R88" s="206"/>
      <c r="S88" s="206"/>
      <c r="T88" s="206"/>
    </row>
    <row r="89" spans="3:20" ht="14.1" customHeight="1" x14ac:dyDescent="0.25">
      <c r="C89" s="360"/>
      <c r="D89" s="201"/>
      <c r="E89" s="193" t="s">
        <v>181</v>
      </c>
      <c r="F89" s="189" t="s">
        <v>151</v>
      </c>
      <c r="G89" s="188"/>
      <c r="I89" s="192">
        <v>7.4999999999999997E-2</v>
      </c>
      <c r="J89" s="131"/>
      <c r="K89" s="206"/>
      <c r="L89" s="373"/>
      <c r="M89" s="373"/>
      <c r="N89" s="374"/>
      <c r="O89" s="374"/>
      <c r="P89" s="206"/>
      <c r="Q89" s="206"/>
      <c r="R89" s="206"/>
      <c r="S89" s="206"/>
      <c r="T89" s="206"/>
    </row>
    <row r="90" spans="3:20" ht="14.1" customHeight="1" x14ac:dyDescent="0.25">
      <c r="C90" s="360"/>
      <c r="D90" s="201"/>
      <c r="E90" s="201"/>
      <c r="F90" s="189" t="s">
        <v>150</v>
      </c>
      <c r="G90" s="188"/>
      <c r="I90" s="192">
        <v>-9.2000000000000012E-2</v>
      </c>
      <c r="J90" s="131"/>
      <c r="K90" s="206"/>
      <c r="L90" s="373"/>
      <c r="M90" s="373"/>
      <c r="N90" s="374"/>
      <c r="O90" s="374"/>
      <c r="P90" s="206"/>
      <c r="Q90" s="206"/>
      <c r="R90" s="206"/>
      <c r="S90" s="206"/>
      <c r="T90" s="206"/>
    </row>
    <row r="91" spans="3:20" ht="14.1" customHeight="1" x14ac:dyDescent="0.25">
      <c r="C91" s="360"/>
      <c r="D91" s="202"/>
      <c r="E91" s="202"/>
      <c r="F91" s="189" t="s">
        <v>149</v>
      </c>
      <c r="G91" s="188"/>
      <c r="I91" s="191" t="b">
        <v>1</v>
      </c>
      <c r="J91" s="131"/>
      <c r="K91" s="206"/>
      <c r="L91" s="373"/>
      <c r="M91" s="373"/>
      <c r="N91" s="374"/>
      <c r="O91" s="374"/>
      <c r="P91" s="206"/>
      <c r="Q91" s="206"/>
      <c r="R91" s="206"/>
      <c r="S91" s="206"/>
      <c r="T91" s="206"/>
    </row>
    <row r="92" spans="3:20" ht="14.1" customHeight="1" x14ac:dyDescent="0.25">
      <c r="C92" s="360"/>
      <c r="D92" s="194"/>
      <c r="E92" s="380" t="s">
        <v>180</v>
      </c>
      <c r="F92" s="198" t="s">
        <v>176</v>
      </c>
      <c r="G92" s="198"/>
      <c r="I92" s="199" t="b">
        <v>1</v>
      </c>
      <c r="J92" s="131"/>
      <c r="K92" s="206"/>
      <c r="L92" s="373"/>
      <c r="M92" s="373"/>
      <c r="N92" s="374"/>
      <c r="O92" s="374"/>
      <c r="P92" s="206"/>
      <c r="Q92" s="206"/>
      <c r="R92" s="206"/>
      <c r="S92" s="206"/>
      <c r="T92" s="206"/>
    </row>
    <row r="93" spans="3:20" ht="14.1" customHeight="1" x14ac:dyDescent="0.25">
      <c r="C93" s="361"/>
      <c r="D93" s="194"/>
      <c r="E93" s="381"/>
      <c r="F93" s="198" t="s">
        <v>177</v>
      </c>
      <c r="G93" s="198"/>
      <c r="I93" s="199" t="b">
        <v>1</v>
      </c>
      <c r="J93" s="131"/>
      <c r="K93" s="206"/>
      <c r="L93" s="373"/>
      <c r="M93" s="373"/>
      <c r="N93" s="374"/>
      <c r="O93" s="374"/>
      <c r="P93" s="206"/>
      <c r="Q93" s="206"/>
      <c r="R93" s="206"/>
      <c r="S93" s="206"/>
      <c r="T93" s="206"/>
    </row>
    <row r="94" spans="3:20" ht="14.1" customHeight="1" x14ac:dyDescent="0.25">
      <c r="C94" s="49"/>
      <c r="D94" s="49"/>
      <c r="E94" s="49"/>
      <c r="F94" s="49"/>
      <c r="G94" s="49"/>
      <c r="I94" s="50"/>
      <c r="K94" s="206"/>
      <c r="L94" s="258"/>
      <c r="M94" s="258"/>
      <c r="N94" s="258"/>
      <c r="O94" s="258"/>
      <c r="P94" s="206"/>
      <c r="Q94" s="206"/>
      <c r="R94" s="206"/>
      <c r="S94" s="206"/>
      <c r="T94" s="206"/>
    </row>
    <row r="95" spans="3:20" ht="14.1" customHeight="1" x14ac:dyDescent="0.25">
      <c r="C95" s="359" t="str">
        <f>'LLU Compliance model'!A94</f>
        <v>Basket 3 - MPF New Provide Services</v>
      </c>
      <c r="D95" s="54"/>
      <c r="E95" s="127"/>
      <c r="F95" s="37" t="s">
        <v>3</v>
      </c>
      <c r="G95" s="38"/>
      <c r="H95" s="39"/>
      <c r="I95" s="39">
        <v>0.03</v>
      </c>
      <c r="J95" s="131"/>
      <c r="K95" s="206"/>
      <c r="L95" s="208"/>
      <c r="M95" s="208"/>
      <c r="N95" s="208"/>
      <c r="O95" s="207"/>
      <c r="P95" s="206"/>
      <c r="Q95" s="206"/>
      <c r="R95" s="206"/>
      <c r="S95" s="206"/>
      <c r="T95" s="206"/>
    </row>
    <row r="96" spans="3:20" ht="14.1" customHeight="1" x14ac:dyDescent="0.25">
      <c r="C96" s="360"/>
      <c r="D96" s="55"/>
      <c r="E96" s="128"/>
      <c r="F96" s="37" t="s">
        <v>4</v>
      </c>
      <c r="G96" s="38"/>
      <c r="I96" s="69">
        <v>-0.128</v>
      </c>
      <c r="J96" s="131"/>
      <c r="K96" s="206"/>
      <c r="L96" s="208"/>
      <c r="M96" s="208"/>
      <c r="N96" s="208"/>
      <c r="O96" s="207"/>
      <c r="P96" s="206"/>
      <c r="Q96" s="206"/>
      <c r="R96" s="206"/>
      <c r="S96" s="206"/>
      <c r="T96" s="206"/>
    </row>
    <row r="97" spans="3:20" ht="14.1" customHeight="1" x14ac:dyDescent="0.25">
      <c r="C97" s="360"/>
      <c r="D97" s="55"/>
      <c r="E97" s="193" t="s">
        <v>203</v>
      </c>
      <c r="F97" s="37" t="s">
        <v>20</v>
      </c>
      <c r="G97" s="38"/>
      <c r="I97" s="46">
        <f>I96+I95</f>
        <v>-9.8000000000000004E-2</v>
      </c>
      <c r="J97" s="131"/>
      <c r="K97" s="206"/>
      <c r="L97" s="208"/>
      <c r="M97" s="208"/>
      <c r="N97" s="208"/>
      <c r="O97" s="207"/>
      <c r="P97" s="206"/>
      <c r="Q97" s="206"/>
      <c r="R97" s="206"/>
      <c r="S97" s="206"/>
      <c r="T97" s="206"/>
    </row>
    <row r="98" spans="3:20" ht="14.1" customHeight="1" x14ac:dyDescent="0.25">
      <c r="C98" s="360"/>
      <c r="D98" s="55"/>
      <c r="E98" s="193" t="s">
        <v>202</v>
      </c>
      <c r="F98" s="40" t="s">
        <v>5</v>
      </c>
      <c r="G98" s="38"/>
      <c r="I98" s="46">
        <f>I97</f>
        <v>-9.8000000000000004E-2</v>
      </c>
      <c r="J98" s="131"/>
      <c r="K98" s="206"/>
      <c r="L98" s="208"/>
      <c r="M98" s="208"/>
      <c r="N98" s="208"/>
      <c r="O98" s="207"/>
      <c r="P98" s="206"/>
      <c r="Q98" s="206"/>
      <c r="R98" s="206"/>
      <c r="S98" s="206"/>
      <c r="T98" s="206"/>
    </row>
    <row r="99" spans="3:20" ht="14.1" customHeight="1" x14ac:dyDescent="0.25">
      <c r="C99" s="360"/>
      <c r="D99" s="55"/>
      <c r="E99" s="48" t="s">
        <v>202</v>
      </c>
      <c r="F99" s="187" t="s">
        <v>283</v>
      </c>
      <c r="G99" s="38"/>
      <c r="I99" s="41">
        <v>-0.1045386470439245</v>
      </c>
      <c r="J99" s="131"/>
      <c r="K99" s="206"/>
      <c r="L99" s="208"/>
      <c r="M99" s="208"/>
      <c r="N99" s="208"/>
      <c r="O99" s="207"/>
      <c r="P99" s="206"/>
      <c r="Q99" s="206"/>
      <c r="R99" s="206"/>
      <c r="S99" s="206"/>
      <c r="T99" s="206"/>
    </row>
    <row r="100" spans="3:20" ht="14.1" customHeight="1" outlineLevel="1" x14ac:dyDescent="0.25">
      <c r="C100" s="360"/>
      <c r="D100" s="55"/>
      <c r="E100" s="128"/>
      <c r="F100" s="189" t="s">
        <v>6</v>
      </c>
      <c r="G100" s="38"/>
      <c r="I100" s="341"/>
      <c r="J100" s="131"/>
      <c r="K100" s="206"/>
      <c r="L100" s="208"/>
      <c r="M100" s="208"/>
      <c r="N100" s="208"/>
      <c r="O100" s="207"/>
      <c r="P100" s="206"/>
      <c r="Q100" s="206"/>
      <c r="R100" s="206"/>
      <c r="S100" s="206"/>
      <c r="T100" s="206"/>
    </row>
    <row r="101" spans="3:20" ht="14.1" customHeight="1" outlineLevel="1" x14ac:dyDescent="0.25">
      <c r="C101" s="360"/>
      <c r="D101" s="55"/>
      <c r="E101" s="128"/>
      <c r="F101" s="189" t="s">
        <v>21</v>
      </c>
      <c r="G101" s="38"/>
      <c r="I101" s="341"/>
      <c r="J101" s="131"/>
      <c r="K101" s="206"/>
      <c r="L101" s="208"/>
      <c r="M101" s="208"/>
      <c r="N101" s="208"/>
      <c r="O101" s="207"/>
      <c r="P101" s="206"/>
      <c r="Q101" s="206"/>
      <c r="R101" s="206"/>
      <c r="S101" s="206"/>
      <c r="T101" s="206"/>
    </row>
    <row r="102" spans="3:20" ht="14.1" customHeight="1" outlineLevel="1" x14ac:dyDescent="0.25">
      <c r="C102" s="360"/>
      <c r="D102" s="55"/>
      <c r="E102" s="128"/>
      <c r="F102" s="189" t="s">
        <v>7</v>
      </c>
      <c r="G102" s="38"/>
      <c r="I102" s="341"/>
      <c r="J102" s="272"/>
      <c r="K102" s="271"/>
      <c r="L102" s="206"/>
      <c r="M102" s="206"/>
      <c r="N102" s="206"/>
      <c r="O102" s="206"/>
      <c r="P102" s="206"/>
      <c r="Q102" s="206"/>
      <c r="R102" s="206"/>
      <c r="S102" s="206"/>
      <c r="T102" s="206"/>
    </row>
    <row r="103" spans="3:20" ht="14.1" customHeight="1" x14ac:dyDescent="0.25">
      <c r="C103" s="360"/>
      <c r="D103" s="55"/>
      <c r="E103" s="128"/>
      <c r="F103" s="189" t="s">
        <v>280</v>
      </c>
      <c r="G103" s="38"/>
      <c r="I103" s="45" t="s">
        <v>278</v>
      </c>
      <c r="J103" s="131"/>
      <c r="L103" s="206"/>
      <c r="M103" s="206"/>
      <c r="N103" s="206"/>
      <c r="O103" s="206"/>
    </row>
    <row r="104" spans="3:20" ht="14.1" customHeight="1" x14ac:dyDescent="0.25">
      <c r="C104" s="360"/>
      <c r="D104" s="55"/>
      <c r="E104" s="48" t="s">
        <v>181</v>
      </c>
      <c r="F104" s="40" t="s">
        <v>151</v>
      </c>
      <c r="G104" s="38"/>
      <c r="I104" s="46">
        <v>7.4999999999999997E-2</v>
      </c>
      <c r="J104" s="131"/>
      <c r="L104" s="206"/>
      <c r="M104" s="206"/>
      <c r="N104" s="206"/>
      <c r="O104" s="206"/>
    </row>
    <row r="105" spans="3:20" ht="14.1" customHeight="1" x14ac:dyDescent="0.25">
      <c r="C105" s="360"/>
      <c r="D105" s="55"/>
      <c r="E105" s="128"/>
      <c r="F105" s="40" t="s">
        <v>150</v>
      </c>
      <c r="G105" s="38"/>
      <c r="I105" s="46">
        <v>-2.3000000000000007E-2</v>
      </c>
      <c r="J105" s="131"/>
      <c r="L105" s="206"/>
      <c r="M105" s="206"/>
      <c r="N105" s="206"/>
      <c r="O105" s="206"/>
    </row>
    <row r="106" spans="3:20" ht="14.1" customHeight="1" x14ac:dyDescent="0.25">
      <c r="C106" s="361"/>
      <c r="D106" s="56"/>
      <c r="E106" s="129"/>
      <c r="F106" s="40" t="s">
        <v>149</v>
      </c>
      <c r="G106" s="38"/>
      <c r="I106" s="45" t="b">
        <v>1</v>
      </c>
      <c r="J106" s="131"/>
      <c r="L106" s="206"/>
      <c r="M106" s="206"/>
      <c r="N106" s="206"/>
      <c r="O106" s="206"/>
    </row>
    <row r="107" spans="3:20" ht="14.1" customHeight="1" x14ac:dyDescent="0.25">
      <c r="C107" s="49"/>
      <c r="D107" s="49"/>
      <c r="E107" s="49"/>
      <c r="F107" s="49"/>
      <c r="G107" s="49"/>
      <c r="I107" s="50"/>
      <c r="J107" s="131"/>
    </row>
    <row r="108" spans="3:20" ht="14.1" customHeight="1" x14ac:dyDescent="0.25">
      <c r="C108" s="359" t="str">
        <f>'LLU Compliance model'!A104</f>
        <v>Basket 4 - Co-Mingling New Provide and Rental Services</v>
      </c>
      <c r="D108" s="54"/>
      <c r="E108" s="127"/>
      <c r="F108" s="37" t="s">
        <v>3</v>
      </c>
      <c r="G108" s="38"/>
      <c r="H108" s="39"/>
      <c r="I108" s="39">
        <v>0.03</v>
      </c>
      <c r="J108" s="131"/>
      <c r="L108" s="378"/>
      <c r="M108" s="378"/>
      <c r="N108" s="378">
        <v>32.735950055991133</v>
      </c>
      <c r="O108" s="378">
        <f>N108*I112</f>
        <v>11.20132008806905</v>
      </c>
    </row>
    <row r="109" spans="3:20" ht="14.1" customHeight="1" x14ac:dyDescent="0.25">
      <c r="C109" s="360"/>
      <c r="D109" s="55"/>
      <c r="E109" s="128"/>
      <c r="F109" s="37" t="s">
        <v>4</v>
      </c>
      <c r="G109" s="38"/>
      <c r="I109" s="69">
        <v>0.32500000000000001</v>
      </c>
      <c r="J109" s="131"/>
      <c r="L109" s="378"/>
      <c r="M109" s="378"/>
      <c r="N109" s="378"/>
      <c r="O109" s="378"/>
    </row>
    <row r="110" spans="3:20" ht="14.1" customHeight="1" x14ac:dyDescent="0.25">
      <c r="C110" s="360"/>
      <c r="D110" s="55"/>
      <c r="E110" s="193" t="s">
        <v>203</v>
      </c>
      <c r="F110" s="37" t="s">
        <v>20</v>
      </c>
      <c r="G110" s="38"/>
      <c r="I110" s="46">
        <f>I109+I108</f>
        <v>0.35499999999999998</v>
      </c>
      <c r="J110" s="131"/>
      <c r="L110" s="378"/>
      <c r="M110" s="378"/>
      <c r="N110" s="378"/>
      <c r="O110" s="378"/>
    </row>
    <row r="111" spans="3:20" ht="14.1" customHeight="1" x14ac:dyDescent="0.25">
      <c r="C111" s="360"/>
      <c r="D111" s="55"/>
      <c r="E111" s="48" t="s">
        <v>202</v>
      </c>
      <c r="F111" s="40" t="s">
        <v>5</v>
      </c>
      <c r="G111" s="38"/>
      <c r="I111" s="46">
        <f>I110</f>
        <v>0.35499999999999998</v>
      </c>
      <c r="J111" s="131"/>
      <c r="L111" s="378"/>
      <c r="M111" s="378"/>
      <c r="N111" s="378"/>
      <c r="O111" s="378"/>
    </row>
    <row r="112" spans="3:20" ht="14.1" customHeight="1" x14ac:dyDescent="0.25">
      <c r="C112" s="360"/>
      <c r="D112" s="55"/>
      <c r="E112" s="63" t="s">
        <v>202</v>
      </c>
      <c r="F112" s="187" t="s">
        <v>283</v>
      </c>
      <c r="G112" s="38"/>
      <c r="I112" s="41">
        <v>0.34217183460111777</v>
      </c>
      <c r="J112" s="131"/>
      <c r="L112" s="378"/>
      <c r="M112" s="378"/>
      <c r="N112" s="378"/>
      <c r="O112" s="378"/>
    </row>
    <row r="113" spans="3:15" ht="14.1" customHeight="1" outlineLevel="1" x14ac:dyDescent="0.25">
      <c r="C113" s="360"/>
      <c r="D113" s="55"/>
      <c r="E113" s="113"/>
      <c r="F113" s="189" t="s">
        <v>6</v>
      </c>
      <c r="G113" s="38"/>
      <c r="I113" s="341"/>
      <c r="J113" s="131"/>
      <c r="L113" s="378"/>
      <c r="M113" s="378"/>
      <c r="N113" s="378"/>
      <c r="O113" s="378"/>
    </row>
    <row r="114" spans="3:15" ht="14.1" customHeight="1" outlineLevel="1" x14ac:dyDescent="0.25">
      <c r="C114" s="360"/>
      <c r="D114" s="55"/>
      <c r="E114" s="113"/>
      <c r="F114" s="189" t="s">
        <v>21</v>
      </c>
      <c r="G114" s="38"/>
      <c r="I114" s="341"/>
      <c r="J114" s="131"/>
      <c r="L114" s="378"/>
      <c r="M114" s="378"/>
      <c r="N114" s="378"/>
      <c r="O114" s="378"/>
    </row>
    <row r="115" spans="3:15" ht="14.1" customHeight="1" outlineLevel="1" x14ac:dyDescent="0.25">
      <c r="C115" s="360"/>
      <c r="D115" s="55"/>
      <c r="E115" s="113"/>
      <c r="F115" s="189" t="s">
        <v>7</v>
      </c>
      <c r="G115" s="38"/>
      <c r="I115" s="341"/>
      <c r="J115" s="269"/>
      <c r="K115" s="274"/>
      <c r="L115" s="378"/>
      <c r="M115" s="378"/>
      <c r="N115" s="378"/>
      <c r="O115" s="378"/>
    </row>
    <row r="116" spans="3:15" ht="14.1" customHeight="1" x14ac:dyDescent="0.25">
      <c r="C116" s="360"/>
      <c r="D116" s="55"/>
      <c r="E116" s="65"/>
      <c r="F116" s="189" t="s">
        <v>280</v>
      </c>
      <c r="G116" s="38"/>
      <c r="I116" s="191" t="s">
        <v>278</v>
      </c>
      <c r="J116" s="131"/>
      <c r="L116" s="378"/>
      <c r="M116" s="378"/>
      <c r="N116" s="378"/>
      <c r="O116" s="378"/>
    </row>
    <row r="117" spans="3:15" ht="14.1" customHeight="1" x14ac:dyDescent="0.25">
      <c r="C117" s="360"/>
      <c r="D117" s="55"/>
      <c r="E117" s="63" t="s">
        <v>224</v>
      </c>
      <c r="F117" s="40" t="s">
        <v>151</v>
      </c>
      <c r="G117" s="38"/>
      <c r="I117" s="46">
        <v>7.4999999999999997E-2</v>
      </c>
      <c r="J117" s="131"/>
      <c r="L117" s="378"/>
      <c r="M117" s="378"/>
      <c r="N117" s="378"/>
      <c r="O117" s="378"/>
    </row>
    <row r="118" spans="3:15" ht="14.1" customHeight="1" x14ac:dyDescent="0.25">
      <c r="C118" s="360"/>
      <c r="D118" s="55"/>
      <c r="E118" s="128"/>
      <c r="F118" s="40" t="s">
        <v>150</v>
      </c>
      <c r="G118" s="38"/>
      <c r="I118" s="46">
        <v>0.43</v>
      </c>
      <c r="J118" s="131"/>
      <c r="L118" s="378"/>
      <c r="M118" s="378"/>
      <c r="N118" s="378"/>
      <c r="O118" s="378"/>
    </row>
    <row r="119" spans="3:15" ht="14.1" customHeight="1" x14ac:dyDescent="0.25">
      <c r="C119" s="361"/>
      <c r="D119" s="56"/>
      <c r="E119" s="129"/>
      <c r="F119" s="40" t="s">
        <v>149</v>
      </c>
      <c r="G119" s="38"/>
      <c r="I119" s="45" t="b">
        <v>1</v>
      </c>
      <c r="J119" s="131"/>
      <c r="L119" s="378"/>
      <c r="M119" s="378"/>
      <c r="N119" s="378"/>
      <c r="O119" s="378"/>
    </row>
    <row r="120" spans="3:15" s="44" customFormat="1" ht="14.1" customHeight="1" x14ac:dyDescent="0.25">
      <c r="I120" s="236"/>
      <c r="L120" s="204"/>
      <c r="M120" s="204"/>
      <c r="N120" s="204"/>
      <c r="O120" s="204"/>
    </row>
    <row r="121" spans="3:15" ht="14.1" customHeight="1" x14ac:dyDescent="0.25">
      <c r="C121" s="363" t="s">
        <v>207</v>
      </c>
      <c r="D121" s="70"/>
      <c r="E121" s="130" t="s">
        <v>205</v>
      </c>
      <c r="F121" s="70" t="s">
        <v>209</v>
      </c>
      <c r="G121" s="73" t="s">
        <v>166</v>
      </c>
      <c r="H121" s="214" t="str">
        <f>'LLU Compliance model'!BX89</f>
        <v>N/A</v>
      </c>
      <c r="I121" s="214">
        <f>'LLU Compliance model'!BY89</f>
        <v>20.355263157894736</v>
      </c>
      <c r="J121" s="131"/>
      <c r="L121" s="375"/>
      <c r="M121" s="375"/>
      <c r="N121" s="375"/>
      <c r="O121" s="375"/>
    </row>
    <row r="122" spans="3:15" ht="14.1" customHeight="1" x14ac:dyDescent="0.25">
      <c r="C122" s="364"/>
      <c r="D122" s="71"/>
      <c r="E122" s="71"/>
      <c r="F122" s="71" t="s">
        <v>210</v>
      </c>
      <c r="G122" s="73"/>
      <c r="H122" s="214" t="str">
        <f>'LLU Compliance model'!BX91</f>
        <v>N/A</v>
      </c>
      <c r="I122" s="214">
        <f>'LLU Compliance model'!BY91</f>
        <v>20.355263157894736</v>
      </c>
      <c r="J122" s="131"/>
      <c r="L122" s="376"/>
      <c r="M122" s="376"/>
      <c r="N122" s="376"/>
      <c r="O122" s="376"/>
    </row>
    <row r="123" spans="3:15" ht="14.1" customHeight="1" x14ac:dyDescent="0.25">
      <c r="C123" s="365"/>
      <c r="D123" s="72"/>
      <c r="E123" s="72"/>
      <c r="F123" s="72" t="s">
        <v>165</v>
      </c>
      <c r="G123" s="73"/>
      <c r="H123" s="45" t="b">
        <f>IF(H122=H121,TRUE,FALSE)</f>
        <v>1</v>
      </c>
      <c r="I123" s="191" t="b">
        <f>IF(I122=I121,TRUE,FALSE)</f>
        <v>1</v>
      </c>
      <c r="J123" s="131"/>
      <c r="L123" s="377"/>
      <c r="M123" s="377"/>
      <c r="N123" s="377"/>
      <c r="O123" s="377"/>
    </row>
    <row r="124" spans="3:15" ht="14.1" customHeight="1" x14ac:dyDescent="0.25">
      <c r="C124" s="49"/>
      <c r="D124" s="49"/>
      <c r="E124" s="49"/>
      <c r="F124" s="49"/>
      <c r="G124" s="49"/>
      <c r="H124" s="50"/>
      <c r="I124" s="50"/>
      <c r="J124" s="131"/>
    </row>
    <row r="125" spans="3:15" ht="14.1" customHeight="1" x14ac:dyDescent="0.25">
      <c r="C125" s="363" t="s">
        <v>208</v>
      </c>
      <c r="D125" s="70"/>
      <c r="E125" s="130" t="s">
        <v>206</v>
      </c>
      <c r="F125" s="70" t="s">
        <v>211</v>
      </c>
      <c r="G125" s="73" t="s">
        <v>166</v>
      </c>
      <c r="H125" s="214" t="str">
        <f>'LLU Compliance model'!BX90</f>
        <v>N/A</v>
      </c>
      <c r="I125" s="214">
        <f>'LLU Compliance model'!BY90</f>
        <v>12.180921052631579</v>
      </c>
      <c r="J125" s="131"/>
      <c r="L125" s="375"/>
      <c r="M125" s="375"/>
      <c r="N125" s="375"/>
      <c r="O125" s="375"/>
    </row>
    <row r="126" spans="3:15" ht="14.1" customHeight="1" x14ac:dyDescent="0.25">
      <c r="C126" s="364"/>
      <c r="D126" s="71"/>
      <c r="E126" s="71"/>
      <c r="F126" s="71" t="s">
        <v>212</v>
      </c>
      <c r="G126" s="73"/>
      <c r="H126" s="214" t="str">
        <f>'LLU Compliance model'!BX92</f>
        <v>N/A</v>
      </c>
      <c r="I126" s="214">
        <f>'LLU Compliance model'!BY92</f>
        <v>12.180921052631579</v>
      </c>
      <c r="J126" s="131"/>
      <c r="L126" s="376"/>
      <c r="M126" s="376"/>
      <c r="N126" s="376"/>
      <c r="O126" s="376"/>
    </row>
    <row r="127" spans="3:15" ht="14.1" customHeight="1" x14ac:dyDescent="0.25">
      <c r="C127" s="365"/>
      <c r="D127" s="72"/>
      <c r="E127" s="72"/>
      <c r="F127" s="72" t="s">
        <v>165</v>
      </c>
      <c r="G127" s="73"/>
      <c r="H127" s="45" t="b">
        <f>IF(H126=H125,TRUE,FALSE)</f>
        <v>1</v>
      </c>
      <c r="I127" s="191" t="b">
        <f>IF(I126=I125,TRUE,FALSE)</f>
        <v>1</v>
      </c>
      <c r="J127" s="131"/>
      <c r="L127" s="377"/>
      <c r="M127" s="377"/>
      <c r="N127" s="377"/>
      <c r="O127" s="377"/>
    </row>
    <row r="128" spans="3:15" ht="14.1" customHeight="1" x14ac:dyDescent="0.25">
      <c r="C128" s="49"/>
      <c r="D128" s="49"/>
      <c r="E128" s="49"/>
      <c r="F128" s="49"/>
      <c r="G128" s="49"/>
      <c r="H128" s="50"/>
      <c r="I128" s="50"/>
    </row>
    <row r="129" spans="12:15" s="44" customFormat="1" ht="14.1" customHeight="1" x14ac:dyDescent="0.25">
      <c r="L129" s="204"/>
      <c r="M129" s="204"/>
      <c r="N129" s="204"/>
      <c r="O129" s="204"/>
    </row>
    <row r="130" spans="12:15" s="44" customFormat="1" ht="14.1" customHeight="1" x14ac:dyDescent="0.25">
      <c r="L130" s="204"/>
      <c r="M130" s="204"/>
      <c r="N130" s="204"/>
      <c r="O130" s="204"/>
    </row>
    <row r="131" spans="12:15" s="44" customFormat="1" ht="14.1" customHeight="1" x14ac:dyDescent="0.25">
      <c r="L131" s="204"/>
      <c r="M131" s="204"/>
      <c r="N131" s="204"/>
      <c r="O131" s="204"/>
    </row>
    <row r="132" spans="12:15" s="44" customFormat="1" ht="14.1" customHeight="1" x14ac:dyDescent="0.25">
      <c r="L132" s="204"/>
      <c r="M132" s="204"/>
      <c r="N132" s="204"/>
      <c r="O132" s="204"/>
    </row>
    <row r="133" spans="12:15" s="44" customFormat="1" ht="14.1" customHeight="1" x14ac:dyDescent="0.25">
      <c r="L133" s="204"/>
      <c r="M133" s="204"/>
      <c r="N133" s="204"/>
      <c r="O133" s="204"/>
    </row>
    <row r="134" spans="12:15" s="44" customFormat="1" ht="14.1" customHeight="1" x14ac:dyDescent="0.25">
      <c r="L134" s="204"/>
      <c r="M134" s="204"/>
      <c r="N134" s="204"/>
      <c r="O134" s="204"/>
    </row>
    <row r="135" spans="12:15" s="44" customFormat="1" ht="14.1" customHeight="1" x14ac:dyDescent="0.25">
      <c r="L135" s="204"/>
      <c r="M135" s="204"/>
      <c r="N135" s="204"/>
      <c r="O135" s="204"/>
    </row>
    <row r="136" spans="12:15" s="44" customFormat="1" ht="14.1" customHeight="1" x14ac:dyDescent="0.25">
      <c r="L136" s="204"/>
      <c r="M136" s="204"/>
      <c r="N136" s="204"/>
      <c r="O136" s="204"/>
    </row>
    <row r="137" spans="12:15" s="44" customFormat="1" ht="14.1" customHeight="1" x14ac:dyDescent="0.25">
      <c r="L137" s="204"/>
      <c r="M137" s="204"/>
      <c r="N137" s="204"/>
      <c r="O137" s="204"/>
    </row>
    <row r="138" spans="12:15" s="44" customFormat="1" ht="14.1" customHeight="1" x14ac:dyDescent="0.25">
      <c r="L138" s="204"/>
      <c r="M138" s="204"/>
      <c r="N138" s="204"/>
      <c r="O138" s="204"/>
    </row>
    <row r="139" spans="12:15" s="44" customFormat="1" ht="14.1" customHeight="1" x14ac:dyDescent="0.25">
      <c r="L139" s="204"/>
      <c r="M139" s="204"/>
      <c r="N139" s="204"/>
      <c r="O139" s="204"/>
    </row>
    <row r="140" spans="12:15" s="44" customFormat="1" ht="14.1" customHeight="1" x14ac:dyDescent="0.25">
      <c r="L140" s="204"/>
      <c r="M140" s="204"/>
      <c r="N140" s="204"/>
      <c r="O140" s="204"/>
    </row>
    <row r="141" spans="12:15" s="44" customFormat="1" ht="14.1" customHeight="1" x14ac:dyDescent="0.25">
      <c r="L141" s="204"/>
      <c r="M141" s="204"/>
      <c r="N141" s="204"/>
      <c r="O141" s="204"/>
    </row>
    <row r="142" spans="12:15" s="44" customFormat="1" ht="14.1" customHeight="1" x14ac:dyDescent="0.25">
      <c r="L142" s="204"/>
      <c r="M142" s="204"/>
      <c r="N142" s="204"/>
      <c r="O142" s="204"/>
    </row>
    <row r="143" spans="12:15" s="44" customFormat="1" ht="14.1" customHeight="1" x14ac:dyDescent="0.25">
      <c r="L143" s="204"/>
      <c r="M143" s="204"/>
      <c r="N143" s="204"/>
      <c r="O143" s="204"/>
    </row>
    <row r="144" spans="12:15" s="44" customFormat="1" ht="14.1" customHeight="1" x14ac:dyDescent="0.25">
      <c r="L144" s="204"/>
      <c r="M144" s="204"/>
      <c r="N144" s="204"/>
      <c r="O144" s="204"/>
    </row>
    <row r="145" spans="12:15" s="44" customFormat="1" ht="14.1" customHeight="1" x14ac:dyDescent="0.25">
      <c r="L145" s="204"/>
      <c r="M145" s="204"/>
      <c r="N145" s="204"/>
      <c r="O145" s="204"/>
    </row>
    <row r="146" spans="12:15" s="44" customFormat="1" ht="14.1" customHeight="1" x14ac:dyDescent="0.25">
      <c r="L146" s="204"/>
      <c r="M146" s="204"/>
      <c r="N146" s="204"/>
      <c r="O146" s="204"/>
    </row>
    <row r="147" spans="12:15" s="44" customFormat="1" ht="14.1" customHeight="1" x14ac:dyDescent="0.25">
      <c r="L147" s="204"/>
      <c r="M147" s="204"/>
      <c r="N147" s="204"/>
      <c r="O147" s="204"/>
    </row>
    <row r="148" spans="12:15" s="44" customFormat="1" ht="14.1" customHeight="1" x14ac:dyDescent="0.25">
      <c r="L148" s="204"/>
      <c r="M148" s="204"/>
      <c r="N148" s="204"/>
      <c r="O148" s="204"/>
    </row>
    <row r="149" spans="12:15" s="44" customFormat="1" ht="14.1" customHeight="1" x14ac:dyDescent="0.25">
      <c r="L149" s="204"/>
      <c r="M149" s="204"/>
      <c r="N149" s="204"/>
      <c r="O149" s="204"/>
    </row>
    <row r="150" spans="12:15" s="44" customFormat="1" ht="14.1" customHeight="1" x14ac:dyDescent="0.25">
      <c r="L150" s="204"/>
      <c r="M150" s="204"/>
      <c r="N150" s="204"/>
      <c r="O150" s="204"/>
    </row>
    <row r="151" spans="12:15" s="44" customFormat="1" ht="14.1" customHeight="1" x14ac:dyDescent="0.25">
      <c r="L151" s="204"/>
      <c r="M151" s="204"/>
      <c r="N151" s="204"/>
      <c r="O151" s="204"/>
    </row>
    <row r="152" spans="12:15" s="44" customFormat="1" ht="14.1" customHeight="1" x14ac:dyDescent="0.25">
      <c r="L152" s="204"/>
      <c r="M152" s="204"/>
      <c r="N152" s="204"/>
      <c r="O152" s="204"/>
    </row>
    <row r="153" spans="12:15" s="44" customFormat="1" ht="14.1" customHeight="1" x14ac:dyDescent="0.25">
      <c r="L153" s="204"/>
      <c r="M153" s="204"/>
      <c r="N153" s="204"/>
      <c r="O153" s="204"/>
    </row>
    <row r="154" spans="12:15" s="44" customFormat="1" ht="14.1" customHeight="1" x14ac:dyDescent="0.25">
      <c r="L154" s="204"/>
      <c r="M154" s="204"/>
      <c r="N154" s="204"/>
      <c r="O154" s="204"/>
    </row>
    <row r="155" spans="12:15" s="44" customFormat="1" ht="14.1" customHeight="1" x14ac:dyDescent="0.25">
      <c r="L155" s="204"/>
      <c r="M155" s="204"/>
      <c r="N155" s="204"/>
      <c r="O155" s="204"/>
    </row>
    <row r="156" spans="12:15" s="44" customFormat="1" ht="14.1" customHeight="1" x14ac:dyDescent="0.25">
      <c r="L156" s="204"/>
      <c r="M156" s="204"/>
      <c r="N156" s="204"/>
      <c r="O156" s="204"/>
    </row>
    <row r="157" spans="12:15" s="44" customFormat="1" ht="14.1" customHeight="1" x14ac:dyDescent="0.25">
      <c r="L157" s="204"/>
      <c r="M157" s="204"/>
      <c r="N157" s="204"/>
      <c r="O157" s="204"/>
    </row>
    <row r="158" spans="12:15" s="44" customFormat="1" ht="14.1" customHeight="1" x14ac:dyDescent="0.25">
      <c r="L158" s="204"/>
      <c r="M158" s="204"/>
      <c r="N158" s="204"/>
      <c r="O158" s="204"/>
    </row>
    <row r="159" spans="12:15" s="44" customFormat="1" ht="14.1" customHeight="1" x14ac:dyDescent="0.25">
      <c r="L159" s="204"/>
      <c r="M159" s="204"/>
      <c r="N159" s="204"/>
      <c r="O159" s="204"/>
    </row>
    <row r="160" spans="12:15" s="44" customFormat="1" ht="14.1" customHeight="1" x14ac:dyDescent="0.25">
      <c r="L160" s="204"/>
      <c r="M160" s="204"/>
      <c r="N160" s="204"/>
      <c r="O160" s="204"/>
    </row>
    <row r="161" spans="12:15" s="44" customFormat="1" ht="14.1" customHeight="1" x14ac:dyDescent="0.25">
      <c r="L161" s="204"/>
      <c r="M161" s="204"/>
      <c r="N161" s="204"/>
      <c r="O161" s="204"/>
    </row>
    <row r="162" spans="12:15" s="44" customFormat="1" ht="14.1" customHeight="1" x14ac:dyDescent="0.25">
      <c r="L162" s="204"/>
      <c r="M162" s="204"/>
      <c r="N162" s="204"/>
      <c r="O162" s="204"/>
    </row>
    <row r="163" spans="12:15" s="44" customFormat="1" ht="14.1" customHeight="1" x14ac:dyDescent="0.25">
      <c r="L163" s="204"/>
      <c r="M163" s="204"/>
      <c r="N163" s="204"/>
      <c r="O163" s="204"/>
    </row>
    <row r="164" spans="12:15" s="44" customFormat="1" ht="14.1" customHeight="1" x14ac:dyDescent="0.25">
      <c r="L164" s="204"/>
      <c r="M164" s="204"/>
      <c r="N164" s="204"/>
      <c r="O164" s="204"/>
    </row>
    <row r="165" spans="12:15" s="44" customFormat="1" ht="14.1" customHeight="1" x14ac:dyDescent="0.25">
      <c r="L165" s="204"/>
      <c r="M165" s="204"/>
      <c r="N165" s="204"/>
      <c r="O165" s="204"/>
    </row>
    <row r="166" spans="12:15" s="44" customFormat="1" ht="14.1" customHeight="1" x14ac:dyDescent="0.25">
      <c r="L166" s="204"/>
      <c r="M166" s="204"/>
      <c r="N166" s="204"/>
      <c r="O166" s="204"/>
    </row>
    <row r="167" spans="12:15" s="44" customFormat="1" ht="14.1" customHeight="1" x14ac:dyDescent="0.25">
      <c r="L167" s="204"/>
      <c r="M167" s="204"/>
      <c r="N167" s="204"/>
      <c r="O167" s="204"/>
    </row>
    <row r="168" spans="12:15" s="44" customFormat="1" ht="14.1" customHeight="1" x14ac:dyDescent="0.25">
      <c r="L168" s="204"/>
      <c r="M168" s="204"/>
      <c r="N168" s="204"/>
      <c r="O168" s="204"/>
    </row>
    <row r="169" spans="12:15" s="44" customFormat="1" ht="14.1" customHeight="1" x14ac:dyDescent="0.25">
      <c r="L169" s="204"/>
      <c r="M169" s="204"/>
      <c r="N169" s="204"/>
      <c r="O169" s="204"/>
    </row>
    <row r="170" spans="12:15" s="44" customFormat="1" ht="14.1" customHeight="1" x14ac:dyDescent="0.25">
      <c r="L170" s="204"/>
      <c r="M170" s="204"/>
      <c r="N170" s="204"/>
      <c r="O170" s="204"/>
    </row>
    <row r="171" spans="12:15" s="44" customFormat="1" ht="14.1" customHeight="1" x14ac:dyDescent="0.25">
      <c r="L171" s="204"/>
      <c r="M171" s="204"/>
      <c r="N171" s="204"/>
      <c r="O171" s="204"/>
    </row>
    <row r="172" spans="12:15" s="44" customFormat="1" ht="14.1" customHeight="1" x14ac:dyDescent="0.25">
      <c r="L172" s="204"/>
      <c r="M172" s="204"/>
      <c r="N172" s="204"/>
      <c r="O172" s="204"/>
    </row>
    <row r="173" spans="12:15" s="44" customFormat="1" ht="14.1" customHeight="1" x14ac:dyDescent="0.25">
      <c r="L173" s="204"/>
      <c r="M173" s="204"/>
      <c r="N173" s="204"/>
      <c r="O173" s="204"/>
    </row>
    <row r="174" spans="12:15" s="44" customFormat="1" ht="14.1" customHeight="1" x14ac:dyDescent="0.25">
      <c r="L174" s="204"/>
      <c r="M174" s="204"/>
      <c r="N174" s="204"/>
      <c r="O174" s="204"/>
    </row>
    <row r="175" spans="12:15" s="44" customFormat="1" ht="14.1" customHeight="1" x14ac:dyDescent="0.25">
      <c r="L175" s="204"/>
      <c r="M175" s="204"/>
      <c r="N175" s="204"/>
      <c r="O175" s="204"/>
    </row>
    <row r="176" spans="12:15" s="44" customFormat="1" ht="14.1" customHeight="1" x14ac:dyDescent="0.25">
      <c r="L176" s="204"/>
      <c r="M176" s="204"/>
      <c r="N176" s="204"/>
      <c r="O176" s="204"/>
    </row>
    <row r="177" spans="12:15" s="44" customFormat="1" ht="14.1" customHeight="1" x14ac:dyDescent="0.25">
      <c r="L177" s="204"/>
      <c r="M177" s="204"/>
      <c r="N177" s="204"/>
      <c r="O177" s="204"/>
    </row>
    <row r="178" spans="12:15" s="44" customFormat="1" ht="14.1" customHeight="1" x14ac:dyDescent="0.25">
      <c r="L178" s="204"/>
      <c r="M178" s="204"/>
      <c r="N178" s="204"/>
      <c r="O178" s="204"/>
    </row>
    <row r="179" spans="12:15" s="44" customFormat="1" ht="14.1" customHeight="1" x14ac:dyDescent="0.25">
      <c r="L179" s="204"/>
      <c r="M179" s="204"/>
      <c r="N179" s="204"/>
      <c r="O179" s="204"/>
    </row>
    <row r="180" spans="12:15" s="44" customFormat="1" ht="14.1" customHeight="1" x14ac:dyDescent="0.25">
      <c r="L180" s="204"/>
      <c r="M180" s="204"/>
      <c r="N180" s="204"/>
      <c r="O180" s="204"/>
    </row>
    <row r="181" spans="12:15" s="44" customFormat="1" ht="14.1" customHeight="1" x14ac:dyDescent="0.25">
      <c r="L181" s="204"/>
      <c r="M181" s="204"/>
      <c r="N181" s="204"/>
      <c r="O181" s="204"/>
    </row>
    <row r="182" spans="12:15" s="44" customFormat="1" ht="14.1" customHeight="1" x14ac:dyDescent="0.25">
      <c r="L182" s="204"/>
      <c r="M182" s="204"/>
      <c r="N182" s="204"/>
      <c r="O182" s="204"/>
    </row>
    <row r="183" spans="12:15" s="44" customFormat="1" ht="14.1" customHeight="1" x14ac:dyDescent="0.25">
      <c r="L183" s="204"/>
      <c r="M183" s="204"/>
      <c r="N183" s="204"/>
      <c r="O183" s="204"/>
    </row>
    <row r="184" spans="12:15" s="44" customFormat="1" ht="14.1" customHeight="1" x14ac:dyDescent="0.25">
      <c r="L184" s="204"/>
      <c r="M184" s="204"/>
      <c r="N184" s="204"/>
      <c r="O184" s="204"/>
    </row>
    <row r="185" spans="12:15" s="44" customFormat="1" ht="14.1" customHeight="1" x14ac:dyDescent="0.25">
      <c r="L185" s="204"/>
      <c r="M185" s="204"/>
      <c r="N185" s="204"/>
      <c r="O185" s="204"/>
    </row>
    <row r="186" spans="12:15" s="44" customFormat="1" ht="14.1" customHeight="1" x14ac:dyDescent="0.25">
      <c r="L186" s="204"/>
      <c r="M186" s="204"/>
      <c r="N186" s="204"/>
      <c r="O186" s="204"/>
    </row>
    <row r="187" spans="12:15" s="44" customFormat="1" ht="14.1" customHeight="1" x14ac:dyDescent="0.25">
      <c r="L187" s="204"/>
      <c r="M187" s="204"/>
      <c r="N187" s="204"/>
      <c r="O187" s="204"/>
    </row>
    <row r="188" spans="12:15" s="44" customFormat="1" ht="14.1" customHeight="1" x14ac:dyDescent="0.25">
      <c r="L188" s="204"/>
      <c r="M188" s="204"/>
      <c r="N188" s="204"/>
      <c r="O188" s="204"/>
    </row>
    <row r="189" spans="12:15" s="44" customFormat="1" ht="14.1" customHeight="1" x14ac:dyDescent="0.25">
      <c r="L189" s="204"/>
      <c r="M189" s="204"/>
      <c r="N189" s="204"/>
      <c r="O189" s="204"/>
    </row>
    <row r="190" spans="12:15" s="44" customFormat="1" ht="14.1" customHeight="1" x14ac:dyDescent="0.25">
      <c r="L190" s="204"/>
      <c r="M190" s="204"/>
      <c r="N190" s="204"/>
      <c r="O190" s="204"/>
    </row>
    <row r="191" spans="12:15" s="44" customFormat="1" ht="14.1" customHeight="1" x14ac:dyDescent="0.25">
      <c r="L191" s="204"/>
      <c r="M191" s="204"/>
      <c r="N191" s="204"/>
      <c r="O191" s="204"/>
    </row>
    <row r="192" spans="12:15" s="44" customFormat="1" ht="14.1" customHeight="1" x14ac:dyDescent="0.25">
      <c r="L192" s="204"/>
      <c r="M192" s="204"/>
      <c r="N192" s="204"/>
      <c r="O192" s="204"/>
    </row>
    <row r="193" spans="12:15" s="44" customFormat="1" ht="14.1" customHeight="1" x14ac:dyDescent="0.25">
      <c r="L193" s="204"/>
      <c r="M193" s="204"/>
      <c r="N193" s="204"/>
      <c r="O193" s="204"/>
    </row>
    <row r="194" spans="12:15" s="44" customFormat="1" ht="14.1" customHeight="1" x14ac:dyDescent="0.25">
      <c r="L194" s="204"/>
      <c r="M194" s="204"/>
      <c r="N194" s="204"/>
      <c r="O194" s="204"/>
    </row>
    <row r="195" spans="12:15" s="44" customFormat="1" ht="14.1" customHeight="1" x14ac:dyDescent="0.25">
      <c r="L195" s="204"/>
      <c r="M195" s="204"/>
      <c r="N195" s="204"/>
      <c r="O195" s="204"/>
    </row>
    <row r="196" spans="12:15" s="44" customFormat="1" ht="14.1" customHeight="1" x14ac:dyDescent="0.25">
      <c r="L196" s="204"/>
      <c r="M196" s="204"/>
      <c r="N196" s="204"/>
      <c r="O196" s="204"/>
    </row>
    <row r="197" spans="12:15" s="44" customFormat="1" ht="14.1" customHeight="1" x14ac:dyDescent="0.25">
      <c r="L197" s="204"/>
      <c r="M197" s="204"/>
      <c r="N197" s="204"/>
      <c r="O197" s="204"/>
    </row>
    <row r="198" spans="12:15" s="44" customFormat="1" ht="14.1" customHeight="1" x14ac:dyDescent="0.25">
      <c r="L198" s="204"/>
      <c r="M198" s="204"/>
      <c r="N198" s="204"/>
      <c r="O198" s="204"/>
    </row>
    <row r="199" spans="12:15" s="44" customFormat="1" ht="14.1" customHeight="1" x14ac:dyDescent="0.25">
      <c r="L199" s="204"/>
      <c r="M199" s="204"/>
      <c r="N199" s="204"/>
      <c r="O199" s="204"/>
    </row>
    <row r="200" spans="12:15" s="44" customFormat="1" ht="14.1" customHeight="1" x14ac:dyDescent="0.25">
      <c r="L200" s="204"/>
      <c r="M200" s="204"/>
      <c r="N200" s="204"/>
      <c r="O200" s="204"/>
    </row>
    <row r="201" spans="12:15" s="44" customFormat="1" ht="14.1" customHeight="1" x14ac:dyDescent="0.25">
      <c r="L201" s="204"/>
      <c r="M201" s="204"/>
      <c r="N201" s="204"/>
      <c r="O201" s="204"/>
    </row>
    <row r="202" spans="12:15" s="44" customFormat="1" ht="14.1" customHeight="1" x14ac:dyDescent="0.25">
      <c r="L202" s="204"/>
      <c r="M202" s="204"/>
      <c r="N202" s="204"/>
      <c r="O202" s="204"/>
    </row>
    <row r="203" spans="12:15" s="44" customFormat="1" ht="14.1" customHeight="1" x14ac:dyDescent="0.25">
      <c r="L203" s="204"/>
      <c r="M203" s="204"/>
      <c r="N203" s="204"/>
      <c r="O203" s="204"/>
    </row>
    <row r="204" spans="12:15" s="44" customFormat="1" ht="14.1" customHeight="1" x14ac:dyDescent="0.25">
      <c r="L204" s="204"/>
      <c r="M204" s="204"/>
      <c r="N204" s="204"/>
      <c r="O204" s="204"/>
    </row>
    <row r="205" spans="12:15" s="44" customFormat="1" ht="14.1" customHeight="1" x14ac:dyDescent="0.25">
      <c r="L205" s="204"/>
      <c r="M205" s="204"/>
      <c r="N205" s="204"/>
      <c r="O205" s="204"/>
    </row>
    <row r="206" spans="12:15" s="44" customFormat="1" ht="14.1" customHeight="1" x14ac:dyDescent="0.25">
      <c r="L206" s="204"/>
      <c r="M206" s="204"/>
      <c r="N206" s="204"/>
      <c r="O206" s="204"/>
    </row>
    <row r="207" spans="12:15" s="44" customFormat="1" ht="14.1" customHeight="1" x14ac:dyDescent="0.25">
      <c r="L207" s="204"/>
      <c r="M207" s="204"/>
      <c r="N207" s="204"/>
      <c r="O207" s="204"/>
    </row>
    <row r="208" spans="12:15" s="44" customFormat="1" ht="14.1" customHeight="1" x14ac:dyDescent="0.25">
      <c r="L208" s="204"/>
      <c r="M208" s="204"/>
      <c r="N208" s="204"/>
      <c r="O208" s="204"/>
    </row>
    <row r="209" spans="12:15" s="44" customFormat="1" ht="14.1" customHeight="1" x14ac:dyDescent="0.25">
      <c r="L209" s="204"/>
      <c r="M209" s="204"/>
      <c r="N209" s="204"/>
      <c r="O209" s="204"/>
    </row>
    <row r="210" spans="12:15" s="44" customFormat="1" ht="14.1" customHeight="1" x14ac:dyDescent="0.25">
      <c r="L210" s="204"/>
      <c r="M210" s="204"/>
      <c r="N210" s="204"/>
      <c r="O210" s="204"/>
    </row>
    <row r="211" spans="12:15" s="44" customFormat="1" ht="14.1" customHeight="1" x14ac:dyDescent="0.25">
      <c r="L211" s="204"/>
      <c r="M211" s="204"/>
      <c r="N211" s="204"/>
      <c r="O211" s="204"/>
    </row>
    <row r="212" spans="12:15" s="44" customFormat="1" ht="14.1" customHeight="1" x14ac:dyDescent="0.25">
      <c r="L212" s="204"/>
      <c r="M212" s="204"/>
      <c r="N212" s="204"/>
      <c r="O212" s="204"/>
    </row>
    <row r="213" spans="12:15" s="44" customFormat="1" ht="14.1" customHeight="1" x14ac:dyDescent="0.25">
      <c r="L213" s="204"/>
      <c r="M213" s="204"/>
      <c r="N213" s="204"/>
      <c r="O213" s="204"/>
    </row>
    <row r="214" spans="12:15" s="44" customFormat="1" ht="14.1" customHeight="1" x14ac:dyDescent="0.25">
      <c r="L214" s="204"/>
      <c r="M214" s="204"/>
      <c r="N214" s="204"/>
      <c r="O214" s="204"/>
    </row>
    <row r="215" spans="12:15" s="44" customFormat="1" ht="14.1" customHeight="1" x14ac:dyDescent="0.25">
      <c r="L215" s="204"/>
      <c r="M215" s="204"/>
      <c r="N215" s="204"/>
      <c r="O215" s="204"/>
    </row>
    <row r="216" spans="12:15" s="44" customFormat="1" ht="14.1" customHeight="1" x14ac:dyDescent="0.25">
      <c r="L216" s="204"/>
      <c r="M216" s="204"/>
      <c r="N216" s="204"/>
      <c r="O216" s="204"/>
    </row>
    <row r="217" spans="12:15" s="44" customFormat="1" ht="14.1" customHeight="1" x14ac:dyDescent="0.25">
      <c r="L217" s="204"/>
      <c r="M217" s="204"/>
      <c r="N217" s="204"/>
      <c r="O217" s="204"/>
    </row>
    <row r="218" spans="12:15" s="44" customFormat="1" ht="14.1" customHeight="1" x14ac:dyDescent="0.25">
      <c r="L218" s="204"/>
      <c r="M218" s="204"/>
      <c r="N218" s="204"/>
      <c r="O218" s="204"/>
    </row>
    <row r="219" spans="12:15" s="44" customFormat="1" ht="14.1" customHeight="1" x14ac:dyDescent="0.25">
      <c r="L219" s="204"/>
      <c r="M219" s="204"/>
      <c r="N219" s="204"/>
      <c r="O219" s="204"/>
    </row>
    <row r="220" spans="12:15" s="44" customFormat="1" ht="14.1" customHeight="1" x14ac:dyDescent="0.25">
      <c r="L220" s="204"/>
      <c r="M220" s="204"/>
      <c r="N220" s="204"/>
      <c r="O220" s="204"/>
    </row>
    <row r="221" spans="12:15" s="44" customFormat="1" ht="14.1" customHeight="1" x14ac:dyDescent="0.25">
      <c r="L221" s="204"/>
      <c r="M221" s="204"/>
      <c r="N221" s="204"/>
      <c r="O221" s="204"/>
    </row>
    <row r="222" spans="12:15" s="44" customFormat="1" ht="14.1" customHeight="1" x14ac:dyDescent="0.25">
      <c r="L222" s="204"/>
      <c r="M222" s="204"/>
      <c r="N222" s="204"/>
      <c r="O222" s="204"/>
    </row>
    <row r="223" spans="12:15" s="44" customFormat="1" ht="14.1" customHeight="1" x14ac:dyDescent="0.25">
      <c r="L223" s="204"/>
      <c r="M223" s="204"/>
      <c r="N223" s="204"/>
      <c r="O223" s="204"/>
    </row>
    <row r="224" spans="12:15" s="44" customFormat="1" ht="14.1" customHeight="1" x14ac:dyDescent="0.25">
      <c r="L224" s="204"/>
      <c r="M224" s="204"/>
      <c r="N224" s="204"/>
      <c r="O224" s="204"/>
    </row>
    <row r="225" spans="12:15" s="44" customFormat="1" ht="14.1" customHeight="1" x14ac:dyDescent="0.25">
      <c r="L225" s="204"/>
      <c r="M225" s="204"/>
      <c r="N225" s="204"/>
      <c r="O225" s="204"/>
    </row>
    <row r="226" spans="12:15" s="44" customFormat="1" ht="14.1" customHeight="1" x14ac:dyDescent="0.25">
      <c r="L226" s="204"/>
      <c r="M226" s="204"/>
      <c r="N226" s="204"/>
      <c r="O226" s="204"/>
    </row>
    <row r="227" spans="12:15" s="44" customFormat="1" x14ac:dyDescent="0.25">
      <c r="L227" s="204"/>
      <c r="M227" s="204"/>
      <c r="N227" s="204"/>
      <c r="O227" s="204"/>
    </row>
    <row r="228" spans="12:15" s="44" customFormat="1" x14ac:dyDescent="0.25">
      <c r="L228" s="204"/>
      <c r="M228" s="204"/>
      <c r="N228" s="204"/>
      <c r="O228" s="204"/>
    </row>
    <row r="229" spans="12:15" s="44" customFormat="1" x14ac:dyDescent="0.25">
      <c r="L229" s="204"/>
      <c r="M229" s="204"/>
      <c r="N229" s="204"/>
      <c r="O229" s="204"/>
    </row>
    <row r="230" spans="12:15" s="44" customFormat="1" x14ac:dyDescent="0.25">
      <c r="L230" s="204"/>
      <c r="M230" s="204"/>
      <c r="N230" s="204"/>
      <c r="O230" s="204"/>
    </row>
    <row r="231" spans="12:15" s="44" customFormat="1" x14ac:dyDescent="0.25">
      <c r="L231" s="204"/>
      <c r="M231" s="204"/>
      <c r="N231" s="204"/>
      <c r="O231" s="204"/>
    </row>
    <row r="232" spans="12:15" s="44" customFormat="1" x14ac:dyDescent="0.25">
      <c r="L232" s="204"/>
      <c r="M232" s="204"/>
      <c r="N232" s="204"/>
      <c r="O232" s="204"/>
    </row>
    <row r="233" spans="12:15" s="44" customFormat="1" x14ac:dyDescent="0.25">
      <c r="L233" s="204"/>
      <c r="M233" s="204"/>
      <c r="N233" s="204"/>
      <c r="O233" s="204"/>
    </row>
    <row r="234" spans="12:15" s="44" customFormat="1" x14ac:dyDescent="0.25">
      <c r="L234" s="204"/>
      <c r="M234" s="204"/>
      <c r="N234" s="204"/>
      <c r="O234" s="204"/>
    </row>
    <row r="235" spans="12:15" s="44" customFormat="1" x14ac:dyDescent="0.25">
      <c r="L235" s="204"/>
      <c r="M235" s="204"/>
      <c r="N235" s="204"/>
      <c r="O235" s="204"/>
    </row>
    <row r="236" spans="12:15" s="44" customFormat="1" x14ac:dyDescent="0.25">
      <c r="L236" s="204"/>
      <c r="M236" s="204"/>
      <c r="N236" s="204"/>
      <c r="O236" s="204"/>
    </row>
    <row r="237" spans="12:15" s="44" customFormat="1" x14ac:dyDescent="0.25">
      <c r="L237" s="204"/>
      <c r="M237" s="204"/>
      <c r="N237" s="204"/>
      <c r="O237" s="204"/>
    </row>
    <row r="238" spans="12:15" s="44" customFormat="1" x14ac:dyDescent="0.25">
      <c r="L238" s="204"/>
      <c r="M238" s="204"/>
      <c r="N238" s="204"/>
      <c r="O238" s="204"/>
    </row>
    <row r="239" spans="12:15" s="44" customFormat="1" x14ac:dyDescent="0.25">
      <c r="L239" s="204"/>
      <c r="M239" s="204"/>
      <c r="N239" s="204"/>
      <c r="O239" s="204"/>
    </row>
    <row r="240" spans="12:15" s="44" customFormat="1" x14ac:dyDescent="0.25">
      <c r="L240" s="204"/>
      <c r="M240" s="204"/>
      <c r="N240" s="204"/>
      <c r="O240" s="204"/>
    </row>
    <row r="241" spans="12:15" s="44" customFormat="1" x14ac:dyDescent="0.25">
      <c r="L241" s="204"/>
      <c r="M241" s="204"/>
      <c r="N241" s="204"/>
      <c r="O241" s="204"/>
    </row>
    <row r="242" spans="12:15" s="44" customFormat="1" x14ac:dyDescent="0.25">
      <c r="L242" s="204"/>
      <c r="M242" s="204"/>
      <c r="N242" s="204"/>
      <c r="O242" s="204"/>
    </row>
    <row r="243" spans="12:15" s="44" customFormat="1" x14ac:dyDescent="0.25">
      <c r="L243" s="204"/>
      <c r="M243" s="204"/>
      <c r="N243" s="204"/>
      <c r="O243" s="204"/>
    </row>
    <row r="244" spans="12:15" s="44" customFormat="1" x14ac:dyDescent="0.25">
      <c r="L244" s="204"/>
      <c r="M244" s="204"/>
      <c r="N244" s="204"/>
      <c r="O244" s="204"/>
    </row>
    <row r="245" spans="12:15" s="44" customFormat="1" x14ac:dyDescent="0.25">
      <c r="L245" s="204"/>
      <c r="M245" s="204"/>
      <c r="N245" s="204"/>
      <c r="O245" s="204"/>
    </row>
    <row r="246" spans="12:15" s="44" customFormat="1" x14ac:dyDescent="0.25">
      <c r="L246" s="204"/>
      <c r="M246" s="204"/>
      <c r="N246" s="204"/>
      <c r="O246" s="204"/>
    </row>
    <row r="247" spans="12:15" s="44" customFormat="1" x14ac:dyDescent="0.25">
      <c r="L247" s="204"/>
      <c r="M247" s="204"/>
      <c r="N247" s="204"/>
      <c r="O247" s="204"/>
    </row>
    <row r="248" spans="12:15" s="44" customFormat="1" x14ac:dyDescent="0.25">
      <c r="L248" s="204"/>
      <c r="M248" s="204"/>
      <c r="N248" s="204"/>
      <c r="O248" s="204"/>
    </row>
    <row r="249" spans="12:15" s="44" customFormat="1" x14ac:dyDescent="0.25">
      <c r="L249" s="204"/>
      <c r="M249" s="204"/>
      <c r="N249" s="204"/>
      <c r="O249" s="204"/>
    </row>
    <row r="250" spans="12:15" s="44" customFormat="1" x14ac:dyDescent="0.25">
      <c r="L250" s="204"/>
      <c r="M250" s="204"/>
      <c r="N250" s="204"/>
      <c r="O250" s="204"/>
    </row>
    <row r="251" spans="12:15" s="44" customFormat="1" x14ac:dyDescent="0.25">
      <c r="L251" s="204"/>
      <c r="M251" s="204"/>
      <c r="N251" s="204"/>
      <c r="O251" s="204"/>
    </row>
    <row r="252" spans="12:15" s="44" customFormat="1" x14ac:dyDescent="0.25">
      <c r="L252" s="204"/>
      <c r="M252" s="204"/>
      <c r="N252" s="204"/>
      <c r="O252" s="204"/>
    </row>
    <row r="253" spans="12:15" s="44" customFormat="1" x14ac:dyDescent="0.25">
      <c r="L253" s="204"/>
      <c r="M253" s="204"/>
      <c r="N253" s="204"/>
      <c r="O253" s="204"/>
    </row>
    <row r="254" spans="12:15" s="44" customFormat="1" x14ac:dyDescent="0.25">
      <c r="L254" s="204"/>
      <c r="M254" s="204"/>
      <c r="N254" s="204"/>
      <c r="O254" s="204"/>
    </row>
    <row r="255" spans="12:15" s="44" customFormat="1" x14ac:dyDescent="0.25">
      <c r="L255" s="204"/>
      <c r="M255" s="204"/>
      <c r="N255" s="204"/>
      <c r="O255" s="204"/>
    </row>
    <row r="256" spans="12:15" s="44" customFormat="1" x14ac:dyDescent="0.25">
      <c r="L256" s="204"/>
      <c r="M256" s="204"/>
      <c r="N256" s="204"/>
      <c r="O256" s="204"/>
    </row>
    <row r="257" spans="12:15" s="44" customFormat="1" x14ac:dyDescent="0.25">
      <c r="L257" s="204"/>
      <c r="M257" s="204"/>
      <c r="N257" s="204"/>
      <c r="O257" s="204"/>
    </row>
    <row r="258" spans="12:15" s="44" customFormat="1" x14ac:dyDescent="0.25">
      <c r="L258" s="204"/>
      <c r="M258" s="204"/>
      <c r="N258" s="204"/>
      <c r="O258" s="204"/>
    </row>
    <row r="259" spans="12:15" s="44" customFormat="1" x14ac:dyDescent="0.25">
      <c r="L259" s="204"/>
      <c r="M259" s="204"/>
      <c r="N259" s="204"/>
      <c r="O259" s="204"/>
    </row>
    <row r="260" spans="12:15" s="44" customFormat="1" x14ac:dyDescent="0.25">
      <c r="L260" s="204"/>
      <c r="M260" s="204"/>
      <c r="N260" s="204"/>
      <c r="O260" s="204"/>
    </row>
    <row r="261" spans="12:15" s="44" customFormat="1" x14ac:dyDescent="0.25">
      <c r="L261" s="204"/>
      <c r="M261" s="204"/>
      <c r="N261" s="204"/>
      <c r="O261" s="204"/>
    </row>
    <row r="262" spans="12:15" s="44" customFormat="1" x14ac:dyDescent="0.25">
      <c r="L262" s="204"/>
      <c r="M262" s="204"/>
      <c r="N262" s="204"/>
      <c r="O262" s="204"/>
    </row>
    <row r="263" spans="12:15" s="44" customFormat="1" x14ac:dyDescent="0.25">
      <c r="L263" s="204"/>
      <c r="M263" s="204"/>
      <c r="N263" s="204"/>
      <c r="O263" s="204"/>
    </row>
    <row r="264" spans="12:15" s="44" customFormat="1" x14ac:dyDescent="0.25">
      <c r="L264" s="204"/>
      <c r="M264" s="204"/>
      <c r="N264" s="204"/>
      <c r="O264" s="204"/>
    </row>
    <row r="265" spans="12:15" s="44" customFormat="1" x14ac:dyDescent="0.25">
      <c r="L265" s="204"/>
      <c r="M265" s="204"/>
      <c r="N265" s="204"/>
      <c r="O265" s="204"/>
    </row>
    <row r="266" spans="12:15" s="44" customFormat="1" x14ac:dyDescent="0.25">
      <c r="L266" s="204"/>
      <c r="M266" s="204"/>
      <c r="N266" s="204"/>
      <c r="O266" s="204"/>
    </row>
    <row r="267" spans="12:15" s="44" customFormat="1" x14ac:dyDescent="0.25">
      <c r="L267" s="204"/>
      <c r="M267" s="204"/>
      <c r="N267" s="204"/>
      <c r="O267" s="204"/>
    </row>
    <row r="268" spans="12:15" s="44" customFormat="1" x14ac:dyDescent="0.25">
      <c r="L268" s="204"/>
      <c r="M268" s="204"/>
      <c r="N268" s="204"/>
      <c r="O268" s="204"/>
    </row>
    <row r="269" spans="12:15" s="44" customFormat="1" x14ac:dyDescent="0.25">
      <c r="L269" s="204"/>
      <c r="M269" s="204"/>
      <c r="N269" s="204"/>
      <c r="O269" s="204"/>
    </row>
    <row r="270" spans="12:15" s="44" customFormat="1" x14ac:dyDescent="0.25">
      <c r="L270" s="204"/>
      <c r="M270" s="204"/>
      <c r="N270" s="204"/>
      <c r="O270" s="204"/>
    </row>
    <row r="271" spans="12:15" s="44" customFormat="1" x14ac:dyDescent="0.25">
      <c r="L271" s="204"/>
      <c r="M271" s="204"/>
      <c r="N271" s="204"/>
      <c r="O271" s="204"/>
    </row>
    <row r="272" spans="12:15" s="44" customFormat="1" x14ac:dyDescent="0.25">
      <c r="L272" s="204"/>
      <c r="M272" s="204"/>
      <c r="N272" s="204"/>
      <c r="O272" s="204"/>
    </row>
    <row r="273" spans="12:15" s="44" customFormat="1" x14ac:dyDescent="0.25">
      <c r="L273" s="204"/>
      <c r="M273" s="204"/>
      <c r="N273" s="204"/>
      <c r="O273" s="204"/>
    </row>
    <row r="274" spans="12:15" s="44" customFormat="1" x14ac:dyDescent="0.25">
      <c r="L274" s="204"/>
      <c r="M274" s="204"/>
      <c r="N274" s="204"/>
      <c r="O274" s="204"/>
    </row>
    <row r="275" spans="12:15" s="44" customFormat="1" x14ac:dyDescent="0.25">
      <c r="L275" s="204"/>
      <c r="M275" s="204"/>
      <c r="N275" s="204"/>
      <c r="O275" s="204"/>
    </row>
    <row r="276" spans="12:15" s="44" customFormat="1" x14ac:dyDescent="0.25">
      <c r="L276" s="204"/>
      <c r="M276" s="204"/>
      <c r="N276" s="204"/>
      <c r="O276" s="204"/>
    </row>
    <row r="277" spans="12:15" s="44" customFormat="1" x14ac:dyDescent="0.25">
      <c r="L277" s="204"/>
      <c r="M277" s="204"/>
      <c r="N277" s="204"/>
      <c r="O277" s="204"/>
    </row>
    <row r="278" spans="12:15" s="44" customFormat="1" x14ac:dyDescent="0.25">
      <c r="L278" s="204"/>
      <c r="M278" s="204"/>
      <c r="N278" s="204"/>
      <c r="O278" s="204"/>
    </row>
    <row r="279" spans="12:15" s="44" customFormat="1" x14ac:dyDescent="0.25">
      <c r="L279" s="204"/>
      <c r="M279" s="204"/>
      <c r="N279" s="204"/>
      <c r="O279" s="204"/>
    </row>
    <row r="280" spans="12:15" s="44" customFormat="1" x14ac:dyDescent="0.25">
      <c r="L280" s="204"/>
      <c r="M280" s="204"/>
      <c r="N280" s="204"/>
      <c r="O280" s="204"/>
    </row>
    <row r="281" spans="12:15" s="44" customFormat="1" x14ac:dyDescent="0.25">
      <c r="L281" s="204"/>
      <c r="M281" s="204"/>
      <c r="N281" s="204"/>
      <c r="O281" s="204"/>
    </row>
    <row r="282" spans="12:15" s="44" customFormat="1" x14ac:dyDescent="0.25">
      <c r="L282" s="204"/>
      <c r="M282" s="204"/>
      <c r="N282" s="204"/>
      <c r="O282" s="204"/>
    </row>
    <row r="283" spans="12:15" s="44" customFormat="1" x14ac:dyDescent="0.25">
      <c r="L283" s="204"/>
      <c r="M283" s="204"/>
      <c r="N283" s="204"/>
      <c r="O283" s="204"/>
    </row>
    <row r="284" spans="12:15" s="44" customFormat="1" x14ac:dyDescent="0.25">
      <c r="L284" s="204"/>
      <c r="M284" s="204"/>
      <c r="N284" s="204"/>
      <c r="O284" s="204"/>
    </row>
    <row r="285" spans="12:15" s="44" customFormat="1" x14ac:dyDescent="0.25">
      <c r="L285" s="204"/>
      <c r="M285" s="204"/>
      <c r="N285" s="204"/>
      <c r="O285" s="204"/>
    </row>
    <row r="286" spans="12:15" s="44" customFormat="1" x14ac:dyDescent="0.25">
      <c r="L286" s="204"/>
      <c r="M286" s="204"/>
      <c r="N286" s="204"/>
      <c r="O286" s="204"/>
    </row>
    <row r="287" spans="12:15" s="44" customFormat="1" x14ac:dyDescent="0.25">
      <c r="L287" s="204"/>
      <c r="M287" s="204"/>
      <c r="N287" s="204"/>
      <c r="O287" s="204"/>
    </row>
    <row r="288" spans="12:15" s="44" customFormat="1" x14ac:dyDescent="0.25">
      <c r="L288" s="204"/>
      <c r="M288" s="204"/>
      <c r="N288" s="204"/>
      <c r="O288" s="204"/>
    </row>
    <row r="289" spans="12:15" s="44" customFormat="1" x14ac:dyDescent="0.25">
      <c r="L289" s="204"/>
      <c r="M289" s="204"/>
      <c r="N289" s="204"/>
      <c r="O289" s="204"/>
    </row>
    <row r="290" spans="12:15" s="44" customFormat="1" x14ac:dyDescent="0.25">
      <c r="L290" s="204"/>
      <c r="M290" s="204"/>
      <c r="N290" s="204"/>
      <c r="O290" s="204"/>
    </row>
    <row r="291" spans="12:15" s="44" customFormat="1" x14ac:dyDescent="0.25">
      <c r="L291" s="204"/>
      <c r="M291" s="204"/>
      <c r="N291" s="204"/>
      <c r="O291" s="204"/>
    </row>
    <row r="292" spans="12:15" s="44" customFormat="1" x14ac:dyDescent="0.25">
      <c r="L292" s="204"/>
      <c r="M292" s="204"/>
      <c r="N292" s="204"/>
      <c r="O292" s="204"/>
    </row>
    <row r="293" spans="12:15" s="44" customFormat="1" x14ac:dyDescent="0.25">
      <c r="L293" s="204"/>
      <c r="M293" s="204"/>
      <c r="N293" s="204"/>
      <c r="O293" s="204"/>
    </row>
    <row r="294" spans="12:15" s="44" customFormat="1" x14ac:dyDescent="0.25">
      <c r="L294" s="204"/>
      <c r="M294" s="204"/>
      <c r="N294" s="204"/>
      <c r="O294" s="204"/>
    </row>
    <row r="295" spans="12:15" s="44" customFormat="1" x14ac:dyDescent="0.25">
      <c r="L295" s="204"/>
      <c r="M295" s="204"/>
      <c r="N295" s="204"/>
      <c r="O295" s="204"/>
    </row>
    <row r="296" spans="12:15" s="44" customFormat="1" x14ac:dyDescent="0.25">
      <c r="L296" s="204"/>
      <c r="M296" s="204"/>
      <c r="N296" s="204"/>
      <c r="O296" s="204"/>
    </row>
    <row r="297" spans="12:15" s="44" customFormat="1" x14ac:dyDescent="0.25">
      <c r="L297" s="204"/>
      <c r="M297" s="204"/>
      <c r="N297" s="204"/>
      <c r="O297" s="204"/>
    </row>
    <row r="298" spans="12:15" s="44" customFormat="1" x14ac:dyDescent="0.25">
      <c r="L298" s="204"/>
      <c r="M298" s="204"/>
      <c r="N298" s="204"/>
      <c r="O298" s="204"/>
    </row>
    <row r="299" spans="12:15" s="44" customFormat="1" x14ac:dyDescent="0.25">
      <c r="L299" s="204"/>
      <c r="M299" s="204"/>
      <c r="N299" s="204"/>
      <c r="O299" s="204"/>
    </row>
    <row r="300" spans="12:15" s="44" customFormat="1" x14ac:dyDescent="0.25">
      <c r="L300" s="204"/>
      <c r="M300" s="204"/>
      <c r="N300" s="204"/>
      <c r="O300" s="204"/>
    </row>
    <row r="301" spans="12:15" s="44" customFormat="1" x14ac:dyDescent="0.25">
      <c r="L301" s="204"/>
      <c r="M301" s="204"/>
      <c r="N301" s="204"/>
      <c r="O301" s="204"/>
    </row>
    <row r="302" spans="12:15" s="44" customFormat="1" x14ac:dyDescent="0.25">
      <c r="L302" s="204"/>
      <c r="M302" s="204"/>
      <c r="N302" s="204"/>
      <c r="O302" s="204"/>
    </row>
    <row r="303" spans="12:15" s="44" customFormat="1" x14ac:dyDescent="0.25">
      <c r="L303" s="204"/>
      <c r="M303" s="204"/>
      <c r="N303" s="204"/>
      <c r="O303" s="204"/>
    </row>
    <row r="304" spans="12:15" s="44" customFormat="1" x14ac:dyDescent="0.25">
      <c r="L304" s="204"/>
      <c r="M304" s="204"/>
      <c r="N304" s="204"/>
      <c r="O304" s="204"/>
    </row>
    <row r="305" spans="12:15" s="44" customFormat="1" x14ac:dyDescent="0.25">
      <c r="L305" s="204"/>
      <c r="M305" s="204"/>
      <c r="N305" s="204"/>
      <c r="O305" s="204"/>
    </row>
    <row r="306" spans="12:15" s="44" customFormat="1" x14ac:dyDescent="0.25">
      <c r="L306" s="204"/>
      <c r="M306" s="204"/>
      <c r="N306" s="204"/>
      <c r="O306" s="204"/>
    </row>
    <row r="307" spans="12:15" s="44" customFormat="1" x14ac:dyDescent="0.25">
      <c r="L307" s="204"/>
      <c r="M307" s="204"/>
      <c r="N307" s="204"/>
      <c r="O307" s="204"/>
    </row>
    <row r="308" spans="12:15" s="44" customFormat="1" x14ac:dyDescent="0.25">
      <c r="L308" s="204"/>
      <c r="M308" s="204"/>
      <c r="N308" s="204"/>
      <c r="O308" s="204"/>
    </row>
    <row r="309" spans="12:15" s="44" customFormat="1" x14ac:dyDescent="0.25">
      <c r="L309" s="204"/>
      <c r="M309" s="204"/>
      <c r="N309" s="204"/>
      <c r="O309" s="204"/>
    </row>
    <row r="310" spans="12:15" s="44" customFormat="1" x14ac:dyDescent="0.25">
      <c r="L310" s="204"/>
      <c r="M310" s="204"/>
      <c r="N310" s="204"/>
      <c r="O310" s="204"/>
    </row>
    <row r="311" spans="12:15" s="44" customFormat="1" x14ac:dyDescent="0.25">
      <c r="L311" s="204"/>
      <c r="M311" s="204"/>
      <c r="N311" s="204"/>
      <c r="O311" s="204"/>
    </row>
    <row r="312" spans="12:15" s="44" customFormat="1" x14ac:dyDescent="0.25">
      <c r="L312" s="204"/>
      <c r="M312" s="204"/>
      <c r="N312" s="204"/>
      <c r="O312" s="204"/>
    </row>
    <row r="313" spans="12:15" s="44" customFormat="1" x14ac:dyDescent="0.25">
      <c r="L313" s="204"/>
      <c r="M313" s="204"/>
      <c r="N313" s="204"/>
      <c r="O313" s="204"/>
    </row>
    <row r="314" spans="12:15" s="44" customFormat="1" x14ac:dyDescent="0.25">
      <c r="L314" s="204"/>
      <c r="M314" s="204"/>
      <c r="N314" s="204"/>
      <c r="O314" s="204"/>
    </row>
    <row r="315" spans="12:15" s="44" customFormat="1" x14ac:dyDescent="0.25">
      <c r="L315" s="204"/>
      <c r="M315" s="204"/>
      <c r="N315" s="204"/>
      <c r="O315" s="204"/>
    </row>
    <row r="316" spans="12:15" s="44" customFormat="1" x14ac:dyDescent="0.25">
      <c r="L316" s="204"/>
      <c r="M316" s="204"/>
      <c r="N316" s="204"/>
      <c r="O316" s="204"/>
    </row>
    <row r="317" spans="12:15" s="44" customFormat="1" x14ac:dyDescent="0.25">
      <c r="L317" s="204"/>
      <c r="M317" s="204"/>
      <c r="N317" s="204"/>
      <c r="O317" s="204"/>
    </row>
    <row r="318" spans="12:15" s="44" customFormat="1" x14ac:dyDescent="0.25">
      <c r="L318" s="204"/>
      <c r="M318" s="204"/>
      <c r="N318" s="204"/>
      <c r="O318" s="204"/>
    </row>
    <row r="319" spans="12:15" s="44" customFormat="1" x14ac:dyDescent="0.25">
      <c r="L319" s="204"/>
      <c r="M319" s="204"/>
      <c r="N319" s="204"/>
      <c r="O319" s="204"/>
    </row>
    <row r="320" spans="12:15" s="44" customFormat="1" x14ac:dyDescent="0.25">
      <c r="L320" s="204"/>
      <c r="M320" s="204"/>
      <c r="N320" s="204"/>
      <c r="O320" s="204"/>
    </row>
    <row r="321" spans="12:15" s="44" customFormat="1" x14ac:dyDescent="0.25">
      <c r="L321" s="204"/>
      <c r="M321" s="204"/>
      <c r="N321" s="204"/>
      <c r="O321" s="204"/>
    </row>
    <row r="322" spans="12:15" s="44" customFormat="1" x14ac:dyDescent="0.25">
      <c r="L322" s="204"/>
      <c r="M322" s="204"/>
      <c r="N322" s="204"/>
      <c r="O322" s="204"/>
    </row>
    <row r="323" spans="12:15" s="44" customFormat="1" x14ac:dyDescent="0.25">
      <c r="L323" s="204"/>
      <c r="M323" s="204"/>
      <c r="N323" s="204"/>
      <c r="O323" s="204"/>
    </row>
    <row r="324" spans="12:15" s="44" customFormat="1" x14ac:dyDescent="0.25">
      <c r="L324" s="204"/>
      <c r="M324" s="204"/>
      <c r="N324" s="204"/>
      <c r="O324" s="204"/>
    </row>
    <row r="325" spans="12:15" s="44" customFormat="1" x14ac:dyDescent="0.25">
      <c r="L325" s="204"/>
      <c r="M325" s="204"/>
      <c r="N325" s="204"/>
      <c r="O325" s="204"/>
    </row>
    <row r="326" spans="12:15" s="44" customFormat="1" x14ac:dyDescent="0.25">
      <c r="L326" s="204"/>
      <c r="M326" s="204"/>
      <c r="N326" s="204"/>
      <c r="O326" s="204"/>
    </row>
    <row r="327" spans="12:15" s="44" customFormat="1" x14ac:dyDescent="0.25">
      <c r="L327" s="204"/>
      <c r="M327" s="204"/>
      <c r="N327" s="204"/>
      <c r="O327" s="204"/>
    </row>
    <row r="328" spans="12:15" s="44" customFormat="1" x14ac:dyDescent="0.25">
      <c r="L328" s="204"/>
      <c r="M328" s="204"/>
      <c r="N328" s="204"/>
      <c r="O328" s="204"/>
    </row>
    <row r="329" spans="12:15" s="44" customFormat="1" x14ac:dyDescent="0.25">
      <c r="L329" s="204"/>
      <c r="M329" s="204"/>
      <c r="N329" s="204"/>
      <c r="O329" s="204"/>
    </row>
    <row r="330" spans="12:15" s="44" customFormat="1" x14ac:dyDescent="0.25">
      <c r="L330" s="204"/>
      <c r="M330" s="204"/>
      <c r="N330" s="204"/>
      <c r="O330" s="204"/>
    </row>
    <row r="331" spans="12:15" s="44" customFormat="1" x14ac:dyDescent="0.25">
      <c r="L331" s="204"/>
      <c r="M331" s="204"/>
      <c r="N331" s="204"/>
      <c r="O331" s="204"/>
    </row>
    <row r="332" spans="12:15" s="44" customFormat="1" x14ac:dyDescent="0.25">
      <c r="L332" s="204"/>
      <c r="M332" s="204"/>
      <c r="N332" s="204"/>
      <c r="O332" s="204"/>
    </row>
    <row r="333" spans="12:15" s="44" customFormat="1" x14ac:dyDescent="0.25">
      <c r="L333" s="204"/>
      <c r="M333" s="204"/>
      <c r="N333" s="204"/>
      <c r="O333" s="204"/>
    </row>
    <row r="334" spans="12:15" s="44" customFormat="1" x14ac:dyDescent="0.25">
      <c r="L334" s="204"/>
      <c r="M334" s="204"/>
      <c r="N334" s="204"/>
      <c r="O334" s="204"/>
    </row>
    <row r="335" spans="12:15" s="44" customFormat="1" x14ac:dyDescent="0.25">
      <c r="L335" s="204"/>
      <c r="M335" s="204"/>
      <c r="N335" s="204"/>
      <c r="O335" s="204"/>
    </row>
    <row r="336" spans="12:15" s="44" customFormat="1" x14ac:dyDescent="0.25">
      <c r="L336" s="204"/>
      <c r="M336" s="204"/>
      <c r="N336" s="204"/>
      <c r="O336" s="204"/>
    </row>
    <row r="337" spans="12:15" s="44" customFormat="1" x14ac:dyDescent="0.25">
      <c r="L337" s="204"/>
      <c r="M337" s="204"/>
      <c r="N337" s="204"/>
      <c r="O337" s="204"/>
    </row>
    <row r="338" spans="12:15" s="44" customFormat="1" x14ac:dyDescent="0.25">
      <c r="L338" s="204"/>
      <c r="M338" s="204"/>
      <c r="N338" s="204"/>
      <c r="O338" s="204"/>
    </row>
    <row r="339" spans="12:15" s="44" customFormat="1" x14ac:dyDescent="0.25">
      <c r="L339" s="204"/>
      <c r="M339" s="204"/>
      <c r="N339" s="204"/>
      <c r="O339" s="204"/>
    </row>
    <row r="340" spans="12:15" s="44" customFormat="1" x14ac:dyDescent="0.25">
      <c r="L340" s="204"/>
      <c r="M340" s="204"/>
      <c r="N340" s="204"/>
      <c r="O340" s="204"/>
    </row>
    <row r="341" spans="12:15" s="44" customFormat="1" x14ac:dyDescent="0.25">
      <c r="L341" s="204"/>
      <c r="M341" s="204"/>
      <c r="N341" s="204"/>
      <c r="O341" s="204"/>
    </row>
    <row r="342" spans="12:15" s="44" customFormat="1" x14ac:dyDescent="0.25">
      <c r="L342" s="204"/>
      <c r="M342" s="204"/>
      <c r="N342" s="204"/>
      <c r="O342" s="204"/>
    </row>
    <row r="343" spans="12:15" s="44" customFormat="1" x14ac:dyDescent="0.25">
      <c r="L343" s="204"/>
      <c r="M343" s="204"/>
      <c r="N343" s="204"/>
      <c r="O343" s="204"/>
    </row>
    <row r="344" spans="12:15" s="44" customFormat="1" x14ac:dyDescent="0.25">
      <c r="L344" s="204"/>
      <c r="M344" s="204"/>
      <c r="N344" s="204"/>
      <c r="O344" s="204"/>
    </row>
  </sheetData>
  <mergeCells count="65">
    <mergeCell ref="A1:B1"/>
    <mergeCell ref="L125:L127"/>
    <mergeCell ref="L80:L93"/>
    <mergeCell ref="L53:L55"/>
    <mergeCell ref="L40:L47"/>
    <mergeCell ref="L30:L38"/>
    <mergeCell ref="E92:E93"/>
    <mergeCell ref="C57:C59"/>
    <mergeCell ref="C63:C65"/>
    <mergeCell ref="C8:C16"/>
    <mergeCell ref="C19:C27"/>
    <mergeCell ref="C30:C38"/>
    <mergeCell ref="C125:C127"/>
    <mergeCell ref="C80:C93"/>
    <mergeCell ref="C40:C47"/>
    <mergeCell ref="C108:C119"/>
    <mergeCell ref="M125:M127"/>
    <mergeCell ref="N125:N127"/>
    <mergeCell ref="O125:O127"/>
    <mergeCell ref="L108:L119"/>
    <mergeCell ref="M108:M119"/>
    <mergeCell ref="N108:N119"/>
    <mergeCell ref="O108:O119"/>
    <mergeCell ref="L121:L123"/>
    <mergeCell ref="M121:M123"/>
    <mergeCell ref="N121:N123"/>
    <mergeCell ref="O121:O123"/>
    <mergeCell ref="M80:M93"/>
    <mergeCell ref="N80:N93"/>
    <mergeCell ref="O80:O93"/>
    <mergeCell ref="L63:L65"/>
    <mergeCell ref="M63:M65"/>
    <mergeCell ref="N63:N65"/>
    <mergeCell ref="O63:O65"/>
    <mergeCell ref="L67:L78"/>
    <mergeCell ref="M67:M78"/>
    <mergeCell ref="N67:N78"/>
    <mergeCell ref="O67:O78"/>
    <mergeCell ref="N53:N55"/>
    <mergeCell ref="O53:O55"/>
    <mergeCell ref="L57:L59"/>
    <mergeCell ref="M57:M59"/>
    <mergeCell ref="N57:N59"/>
    <mergeCell ref="O57:O59"/>
    <mergeCell ref="M53:M55"/>
    <mergeCell ref="N40:N47"/>
    <mergeCell ref="O40:O47"/>
    <mergeCell ref="L49:L51"/>
    <mergeCell ref="M49:M51"/>
    <mergeCell ref="N49:N51"/>
    <mergeCell ref="O49:O51"/>
    <mergeCell ref="M40:M47"/>
    <mergeCell ref="N30:N38"/>
    <mergeCell ref="O30:O38"/>
    <mergeCell ref="L19:L27"/>
    <mergeCell ref="M19:M27"/>
    <mergeCell ref="N19:N27"/>
    <mergeCell ref="O19:O27"/>
    <mergeCell ref="M30:M38"/>
    <mergeCell ref="C95:C106"/>
    <mergeCell ref="C67:C78"/>
    <mergeCell ref="C49:C51"/>
    <mergeCell ref="C53:C55"/>
    <mergeCell ref="C121:C123"/>
    <mergeCell ref="C60:C61"/>
  </mergeCells>
  <conditionalFormatting sqref="H318:I1048576 H17:I18 H1:I2 H4:I4 G3:I3 H7:I7 I76:I77 I68:I70 I107 I104:I105 I112 H48:I48 H79:I79">
    <cfRule type="containsText" dxfId="403" priority="1165" operator="containsText" text="FALSE">
      <formula>NOT(ISERROR(SEARCH("FALSE",G1)))</formula>
    </cfRule>
    <cfRule type="cellIs" dxfId="402" priority="1166" operator="equal">
      <formula>TRUE</formula>
    </cfRule>
  </conditionalFormatting>
  <conditionalFormatting sqref="F5 C4:E4 C2:I2 D3:F3 D1:G1">
    <cfRule type="containsText" dxfId="401" priority="1163" operator="containsText" text="FALSE">
      <formula>NOT(ISERROR(SEARCH("FALSE",C1)))</formula>
    </cfRule>
    <cfRule type="cellIs" dxfId="400" priority="1164" operator="equal">
      <formula>TRUE</formula>
    </cfRule>
  </conditionalFormatting>
  <conditionalFormatting sqref="F4:G4">
    <cfRule type="containsText" dxfId="399" priority="1161" operator="containsText" text="FALSE">
      <formula>NOT(ISERROR(SEARCH("FALSE",F4)))</formula>
    </cfRule>
    <cfRule type="cellIs" dxfId="398" priority="1162" operator="equal">
      <formula>TRUE</formula>
    </cfRule>
  </conditionalFormatting>
  <conditionalFormatting sqref="I109">
    <cfRule type="containsText" dxfId="397" priority="1149" operator="containsText" text="FALSE">
      <formula>NOT(ISERROR(SEARCH("FALSE",I109)))</formula>
    </cfRule>
    <cfRule type="cellIs" dxfId="396" priority="1150" operator="equal">
      <formula>TRUE</formula>
    </cfRule>
  </conditionalFormatting>
  <conditionalFormatting sqref="C5:E6">
    <cfRule type="containsText" dxfId="395" priority="1119" operator="containsText" text="FALSE">
      <formula>NOT(ISERROR(SEARCH("FALSE",C5)))</formula>
    </cfRule>
    <cfRule type="cellIs" dxfId="394" priority="1120" operator="equal">
      <formula>TRUE</formula>
    </cfRule>
  </conditionalFormatting>
  <conditionalFormatting sqref="H6:I6">
    <cfRule type="containsText" dxfId="393" priority="1117" operator="containsText" text="FALSE">
      <formula>NOT(ISERROR(SEARCH("FALSE",H6)))</formula>
    </cfRule>
    <cfRule type="cellIs" dxfId="392" priority="1118" operator="equal">
      <formula>TRUE</formula>
    </cfRule>
  </conditionalFormatting>
  <conditionalFormatting sqref="F6:G6">
    <cfRule type="containsText" dxfId="391" priority="1115" operator="containsText" text="FALSE">
      <formula>NOT(ISERROR(SEARCH("FALSE",F6)))</formula>
    </cfRule>
    <cfRule type="cellIs" dxfId="390" priority="1116" operator="equal">
      <formula>TRUE</formula>
    </cfRule>
  </conditionalFormatting>
  <conditionalFormatting sqref="I81 I84">
    <cfRule type="containsText" dxfId="389" priority="1001" operator="containsText" text="FALSE">
      <formula>NOT(ISERROR(SEARCH("FALSE",I81)))</formula>
    </cfRule>
    <cfRule type="cellIs" dxfId="388" priority="1002" operator="equal">
      <formula>TRUE</formula>
    </cfRule>
  </conditionalFormatting>
  <conditionalFormatting sqref="I97">
    <cfRule type="containsText" dxfId="387" priority="931" operator="containsText" text="FALSE">
      <formula>NOT(ISERROR(SEARCH("FALSE",I97)))</formula>
    </cfRule>
    <cfRule type="cellIs" dxfId="386" priority="932" operator="equal">
      <formula>TRUE</formula>
    </cfRule>
  </conditionalFormatting>
  <conditionalFormatting sqref="I69">
    <cfRule type="containsText" dxfId="385" priority="967" operator="containsText" text="FALSE">
      <formula>NOT(ISERROR(SEARCH("FALSE",I69)))</formula>
    </cfRule>
    <cfRule type="cellIs" dxfId="384" priority="968" operator="equal">
      <formula>TRUE</formula>
    </cfRule>
  </conditionalFormatting>
  <conditionalFormatting sqref="I68">
    <cfRule type="containsText" dxfId="383" priority="971" operator="containsText" text="FALSE">
      <formula>NOT(ISERROR(SEARCH("FALSE",I68)))</formula>
    </cfRule>
    <cfRule type="cellIs" dxfId="382" priority="972" operator="equal">
      <formula>TRUE</formula>
    </cfRule>
  </conditionalFormatting>
  <conditionalFormatting sqref="I83">
    <cfRule type="containsText" dxfId="381" priority="989" operator="containsText" text="FALSE">
      <formula>NOT(ISERROR(SEARCH("FALSE",I83)))</formula>
    </cfRule>
    <cfRule type="cellIs" dxfId="380" priority="990" operator="equal">
      <formula>TRUE</formula>
    </cfRule>
  </conditionalFormatting>
  <conditionalFormatting sqref="I96">
    <cfRule type="containsText" dxfId="379" priority="935" operator="containsText" text="FALSE">
      <formula>NOT(ISERROR(SEARCH("FALSE",I96)))</formula>
    </cfRule>
    <cfRule type="cellIs" dxfId="378" priority="936" operator="equal">
      <formula>TRUE</formula>
    </cfRule>
  </conditionalFormatting>
  <conditionalFormatting sqref="H9:I10">
    <cfRule type="containsText" dxfId="377" priority="699" operator="containsText" text="FALSE">
      <formula>NOT(ISERROR(SEARCH("FALSE",H9)))</formula>
    </cfRule>
    <cfRule type="cellIs" dxfId="376" priority="700" operator="equal">
      <formula>TRUE</formula>
    </cfRule>
  </conditionalFormatting>
  <conditionalFormatting sqref="H14">
    <cfRule type="containsText" dxfId="375" priority="693" operator="containsText" text="FALSE">
      <formula>NOT(ISERROR(SEARCH("FALSE",H14)))</formula>
    </cfRule>
    <cfRule type="cellIs" dxfId="374" priority="694" operator="equal">
      <formula>TRUE</formula>
    </cfRule>
  </conditionalFormatting>
  <conditionalFormatting sqref="H8:I8">
    <cfRule type="containsText" dxfId="373" priority="677" operator="containsText" text="FALSE">
      <formula>NOT(ISERROR(SEARCH("FALSE",H8)))</formula>
    </cfRule>
    <cfRule type="cellIs" dxfId="372" priority="678" operator="equal">
      <formula>TRUE</formula>
    </cfRule>
  </conditionalFormatting>
  <conditionalFormatting sqref="H20:I21">
    <cfRule type="containsText" dxfId="371" priority="675" operator="containsText" text="FALSE">
      <formula>NOT(ISERROR(SEARCH("FALSE",H20)))</formula>
    </cfRule>
    <cfRule type="cellIs" dxfId="370" priority="676" operator="equal">
      <formula>TRUE</formula>
    </cfRule>
  </conditionalFormatting>
  <conditionalFormatting sqref="H22:I23">
    <cfRule type="containsText" dxfId="369" priority="673" operator="containsText" text="FALSE">
      <formula>NOT(ISERROR(SEARCH("FALSE",H22)))</formula>
    </cfRule>
    <cfRule type="cellIs" dxfId="368" priority="674" operator="equal">
      <formula>TRUE</formula>
    </cfRule>
  </conditionalFormatting>
  <conditionalFormatting sqref="H25:I26">
    <cfRule type="containsText" dxfId="367" priority="669" operator="containsText" text="FALSE">
      <formula>NOT(ISERROR(SEARCH("FALSE",H25)))</formula>
    </cfRule>
    <cfRule type="cellIs" dxfId="366" priority="670" operator="equal">
      <formula>TRUE</formula>
    </cfRule>
  </conditionalFormatting>
  <conditionalFormatting sqref="H19:I19">
    <cfRule type="containsText" dxfId="365" priority="653" operator="containsText" text="FALSE">
      <formula>NOT(ISERROR(SEARCH("FALSE",H19)))</formula>
    </cfRule>
    <cfRule type="cellIs" dxfId="364" priority="654" operator="equal">
      <formula>TRUE</formula>
    </cfRule>
  </conditionalFormatting>
  <conditionalFormatting sqref="H31:I31">
    <cfRule type="containsText" dxfId="363" priority="651" operator="containsText" text="FALSE">
      <formula>NOT(ISERROR(SEARCH("FALSE",H31)))</formula>
    </cfRule>
    <cfRule type="cellIs" dxfId="362" priority="652" operator="equal">
      <formula>TRUE</formula>
    </cfRule>
  </conditionalFormatting>
  <conditionalFormatting sqref="H34:I34">
    <cfRule type="containsText" dxfId="361" priority="649" operator="containsText" text="FALSE">
      <formula>NOT(ISERROR(SEARCH("FALSE",H34)))</formula>
    </cfRule>
    <cfRule type="cellIs" dxfId="360" priority="650" operator="equal">
      <formula>TRUE</formula>
    </cfRule>
  </conditionalFormatting>
  <conditionalFormatting sqref="H36:I37">
    <cfRule type="containsText" dxfId="359" priority="645" operator="containsText" text="FALSE">
      <formula>NOT(ISERROR(SEARCH("FALSE",H36)))</formula>
    </cfRule>
    <cfRule type="cellIs" dxfId="358" priority="646" operator="equal">
      <formula>TRUE</formula>
    </cfRule>
  </conditionalFormatting>
  <conditionalFormatting sqref="H49:H50">
    <cfRule type="containsText" dxfId="357" priority="621" operator="containsText" text="FALSE">
      <formula>NOT(ISERROR(SEARCH("FALSE",H49)))</formula>
    </cfRule>
    <cfRule type="cellIs" dxfId="356" priority="622" operator="equal">
      <formula>TRUE</formula>
    </cfRule>
  </conditionalFormatting>
  <conditionalFormatting sqref="H53:H54">
    <cfRule type="containsText" dxfId="355" priority="597" operator="containsText" text="FALSE">
      <formula>NOT(ISERROR(SEARCH("FALSE",H53)))</formula>
    </cfRule>
    <cfRule type="cellIs" dxfId="354" priority="598" operator="equal">
      <formula>TRUE</formula>
    </cfRule>
  </conditionalFormatting>
  <conditionalFormatting sqref="I82">
    <cfRule type="containsText" dxfId="353" priority="512" operator="containsText" text="FALSE">
      <formula>NOT(ISERROR(SEARCH("FALSE",I82)))</formula>
    </cfRule>
    <cfRule type="cellIs" dxfId="352" priority="513" operator="equal">
      <formula>TRUE</formula>
    </cfRule>
  </conditionalFormatting>
  <conditionalFormatting sqref="I82">
    <cfRule type="containsText" dxfId="351" priority="510" operator="containsText" text="FALSE">
      <formula>NOT(ISERROR(SEARCH("FALSE",I82)))</formula>
    </cfRule>
    <cfRule type="cellIs" dxfId="350" priority="511" operator="equal">
      <formula>TRUE</formula>
    </cfRule>
  </conditionalFormatting>
  <conditionalFormatting sqref="I99">
    <cfRule type="containsText" dxfId="349" priority="504" operator="containsText" text="FALSE">
      <formula>NOT(ISERROR(SEARCH("FALSE",I99)))</formula>
    </cfRule>
    <cfRule type="cellIs" dxfId="348" priority="505" operator="equal">
      <formula>TRUE</formula>
    </cfRule>
  </conditionalFormatting>
  <conditionalFormatting sqref="I98">
    <cfRule type="containsText" dxfId="347" priority="502" operator="containsText" text="FALSE">
      <formula>NOT(ISERROR(SEARCH("FALSE",I98)))</formula>
    </cfRule>
    <cfRule type="cellIs" dxfId="346" priority="503" operator="equal">
      <formula>TRUE</formula>
    </cfRule>
  </conditionalFormatting>
  <conditionalFormatting sqref="I89:I90">
    <cfRule type="containsText" dxfId="345" priority="450" operator="containsText" text="FALSE">
      <formula>NOT(ISERROR(SEARCH("FALSE",I89)))</formula>
    </cfRule>
    <cfRule type="cellIs" dxfId="344" priority="451" operator="equal">
      <formula>TRUE</formula>
    </cfRule>
  </conditionalFormatting>
  <conditionalFormatting sqref="I110">
    <cfRule type="containsText" dxfId="343" priority="482" operator="containsText" text="FALSE">
      <formula>NOT(ISERROR(SEARCH("FALSE",I110)))</formula>
    </cfRule>
    <cfRule type="cellIs" dxfId="342" priority="483" operator="equal">
      <formula>TRUE</formula>
    </cfRule>
  </conditionalFormatting>
  <conditionalFormatting sqref="I111">
    <cfRule type="containsText" dxfId="341" priority="478" operator="containsText" text="FALSE">
      <formula>NOT(ISERROR(SEARCH("FALSE",I111)))</formula>
    </cfRule>
    <cfRule type="cellIs" dxfId="340" priority="479" operator="equal">
      <formula>TRUE</formula>
    </cfRule>
  </conditionalFormatting>
  <conditionalFormatting sqref="I89:I90">
    <cfRule type="containsText" dxfId="339" priority="452" operator="containsText" text="FALSE">
      <formula>NOT(ISERROR(SEARCH("FALSE",I89)))</formula>
    </cfRule>
    <cfRule type="cellIs" dxfId="338" priority="453" operator="equal">
      <formula>TRUE</formula>
    </cfRule>
  </conditionalFormatting>
  <conditionalFormatting sqref="I117:I118">
    <cfRule type="containsText" dxfId="337" priority="434" operator="containsText" text="FALSE">
      <formula>NOT(ISERROR(SEARCH("FALSE",I117)))</formula>
    </cfRule>
    <cfRule type="cellIs" dxfId="336" priority="435" operator="equal">
      <formula>TRUE</formula>
    </cfRule>
  </conditionalFormatting>
  <conditionalFormatting sqref="I117:I118">
    <cfRule type="containsText" dxfId="335" priority="432" operator="containsText" text="FALSE">
      <formula>NOT(ISERROR(SEARCH("FALSE",I117)))</formula>
    </cfRule>
    <cfRule type="cellIs" dxfId="334" priority="433" operator="equal">
      <formula>TRUE</formula>
    </cfRule>
  </conditionalFormatting>
  <conditionalFormatting sqref="H11:I12">
    <cfRule type="containsText" dxfId="333" priority="356" operator="containsText" text="FALSE">
      <formula>NOT(ISERROR(SEARCH("FALSE",H11)))</formula>
    </cfRule>
    <cfRule type="cellIs" dxfId="332" priority="357" operator="equal">
      <formula>TRUE</formula>
    </cfRule>
  </conditionalFormatting>
  <conditionalFormatting sqref="I119">
    <cfRule type="containsText" dxfId="331" priority="339" operator="containsText" text="FALSE">
      <formula>NOT(ISERROR(SEARCH("FALSE",I119)))</formula>
    </cfRule>
    <cfRule type="containsText" dxfId="330" priority="340" operator="containsText" text="TRUE">
      <formula>NOT(ISERROR(SEARCH("TRUE",I119)))</formula>
    </cfRule>
  </conditionalFormatting>
  <conditionalFormatting sqref="I103">
    <cfRule type="containsText" dxfId="329" priority="337" operator="containsText" text="FALSE">
      <formula>NOT(ISERROR(SEARCH("FALSE",I103)))</formula>
    </cfRule>
    <cfRule type="containsText" dxfId="328" priority="338" operator="containsText" text="TRUE">
      <formula>NOT(ISERROR(SEARCH("TRUE",I103)))</formula>
    </cfRule>
  </conditionalFormatting>
  <conditionalFormatting sqref="I106">
    <cfRule type="containsText" dxfId="327" priority="335" operator="containsText" text="FALSE">
      <formula>NOT(ISERROR(SEARCH("FALSE",I106)))</formula>
    </cfRule>
    <cfRule type="containsText" dxfId="326" priority="336" operator="containsText" text="TRUE">
      <formula>NOT(ISERROR(SEARCH("TRUE",I106)))</formula>
    </cfRule>
  </conditionalFormatting>
  <conditionalFormatting sqref="I91">
    <cfRule type="containsText" dxfId="325" priority="333" operator="containsText" text="FALSE">
      <formula>NOT(ISERROR(SEARCH("FALSE",I91)))</formula>
    </cfRule>
    <cfRule type="containsText" dxfId="324" priority="334" operator="containsText" text="TRUE">
      <formula>NOT(ISERROR(SEARCH("TRUE",I91)))</formula>
    </cfRule>
  </conditionalFormatting>
  <conditionalFormatting sqref="I88">
    <cfRule type="containsText" dxfId="323" priority="331" operator="containsText" text="FALSE">
      <formula>NOT(ISERROR(SEARCH("FALSE",I88)))</formula>
    </cfRule>
    <cfRule type="containsText" dxfId="322" priority="332" operator="containsText" text="TRUE">
      <formula>NOT(ISERROR(SEARCH("TRUE",I88)))</formula>
    </cfRule>
  </conditionalFormatting>
  <conditionalFormatting sqref="I78">
    <cfRule type="containsText" dxfId="321" priority="329" operator="containsText" text="FALSE">
      <formula>NOT(ISERROR(SEARCH("FALSE",I78)))</formula>
    </cfRule>
    <cfRule type="containsText" dxfId="320" priority="330" operator="containsText" text="TRUE">
      <formula>NOT(ISERROR(SEARCH("TRUE",I78)))</formula>
    </cfRule>
  </conditionalFormatting>
  <conditionalFormatting sqref="H13:I13">
    <cfRule type="containsText" dxfId="319" priority="267" operator="containsText" text="FALSE">
      <formula>NOT(ISERROR(SEARCH("FALSE",H13)))</formula>
    </cfRule>
    <cfRule type="containsText" dxfId="318" priority="268" operator="containsText" text="TRUE">
      <formula>NOT(ISERROR(SEARCH("TRUE",H13)))</formula>
    </cfRule>
  </conditionalFormatting>
  <conditionalFormatting sqref="H16:I16">
    <cfRule type="containsText" dxfId="317" priority="265" operator="containsText" text="FALSE">
      <formula>NOT(ISERROR(SEARCH("FALSE",H16)))</formula>
    </cfRule>
    <cfRule type="containsText" dxfId="316" priority="266" operator="containsText" text="TRUE">
      <formula>NOT(ISERROR(SEARCH("TRUE",H16)))</formula>
    </cfRule>
  </conditionalFormatting>
  <conditionalFormatting sqref="H27:I27">
    <cfRule type="containsText" dxfId="315" priority="261" operator="containsText" text="FALSE">
      <formula>NOT(ISERROR(SEARCH("FALSE",H27)))</formula>
    </cfRule>
    <cfRule type="containsText" dxfId="314" priority="262" operator="containsText" text="TRUE">
      <formula>NOT(ISERROR(SEARCH("TRUE",H27)))</formula>
    </cfRule>
  </conditionalFormatting>
  <conditionalFormatting sqref="H38:I38">
    <cfRule type="containsText" dxfId="313" priority="257" operator="containsText" text="FALSE">
      <formula>NOT(ISERROR(SEARCH("FALSE",H38)))</formula>
    </cfRule>
    <cfRule type="containsText" dxfId="312" priority="258" operator="containsText" text="TRUE">
      <formula>NOT(ISERROR(SEARCH("TRUE",H38)))</formula>
    </cfRule>
  </conditionalFormatting>
  <conditionalFormatting sqref="H32:I32">
    <cfRule type="containsText" dxfId="311" priority="255" operator="containsText" text="FALSE">
      <formula>NOT(ISERROR(SEARCH("FALSE",H32)))</formula>
    </cfRule>
    <cfRule type="cellIs" dxfId="310" priority="256" operator="equal">
      <formula>TRUE</formula>
    </cfRule>
  </conditionalFormatting>
  <conditionalFormatting sqref="H33:I33">
    <cfRule type="containsText" dxfId="309" priority="253" operator="containsText" text="FALSE">
      <formula>NOT(ISERROR(SEARCH("FALSE",H33)))</formula>
    </cfRule>
    <cfRule type="cellIs" dxfId="308" priority="254" operator="equal">
      <formula>TRUE</formula>
    </cfRule>
  </conditionalFormatting>
  <conditionalFormatting sqref="H28:I29">
    <cfRule type="containsText" dxfId="307" priority="251" operator="containsText" text="FALSE">
      <formula>NOT(ISERROR(SEARCH("FALSE",H28)))</formula>
    </cfRule>
    <cfRule type="cellIs" dxfId="306" priority="252" operator="equal">
      <formula>TRUE</formula>
    </cfRule>
  </conditionalFormatting>
  <conditionalFormatting sqref="H39:I39">
    <cfRule type="containsText" dxfId="305" priority="249" operator="containsText" text="FALSE">
      <formula>NOT(ISERROR(SEARCH("FALSE",H39)))</formula>
    </cfRule>
    <cfRule type="cellIs" dxfId="304" priority="250" operator="equal">
      <formula>TRUE</formula>
    </cfRule>
  </conditionalFormatting>
  <conditionalFormatting sqref="I52">
    <cfRule type="containsText" dxfId="303" priority="247" operator="containsText" text="FALSE">
      <formula>NOT(ISERROR(SEARCH("FALSE",I52)))</formula>
    </cfRule>
    <cfRule type="cellIs" dxfId="302" priority="248" operator="equal">
      <formula>TRUE</formula>
    </cfRule>
  </conditionalFormatting>
  <conditionalFormatting sqref="H66:I66 H57:H58">
    <cfRule type="containsText" dxfId="301" priority="241" operator="containsText" text="FALSE">
      <formula>NOT(ISERROR(SEARCH("FALSE",H57)))</formula>
    </cfRule>
    <cfRule type="cellIs" dxfId="300" priority="242" operator="equal">
      <formula>TRUE</formula>
    </cfRule>
  </conditionalFormatting>
  <conditionalFormatting sqref="I92:I94">
    <cfRule type="containsText" dxfId="299" priority="237" operator="containsText" text="FALSE">
      <formula>NOT(ISERROR(SEARCH("FALSE",I92)))</formula>
    </cfRule>
    <cfRule type="cellIs" dxfId="298" priority="238" operator="equal">
      <formula>TRUE</formula>
    </cfRule>
  </conditionalFormatting>
  <conditionalFormatting sqref="H51">
    <cfRule type="containsText" dxfId="297" priority="231" operator="containsText" text="FALSE">
      <formula>NOT(ISERROR(SEARCH("FALSE",H51)))</formula>
    </cfRule>
    <cfRule type="containsText" dxfId="296" priority="232" operator="containsText" text="TRUE">
      <formula>NOT(ISERROR(SEARCH("TRUE",H51)))</formula>
    </cfRule>
  </conditionalFormatting>
  <conditionalFormatting sqref="H55">
    <cfRule type="containsText" dxfId="295" priority="229" operator="containsText" text="FALSE">
      <formula>NOT(ISERROR(SEARCH("FALSE",H55)))</formula>
    </cfRule>
    <cfRule type="containsText" dxfId="294" priority="230" operator="containsText" text="TRUE">
      <formula>NOT(ISERROR(SEARCH("TRUE",H55)))</formula>
    </cfRule>
  </conditionalFormatting>
  <conditionalFormatting sqref="C3">
    <cfRule type="containsText" dxfId="293" priority="219" operator="containsText" text="FALSE">
      <formula>NOT(ISERROR(SEARCH("FALSE",C3)))</formula>
    </cfRule>
    <cfRule type="cellIs" dxfId="292" priority="220" operator="equal">
      <formula>TRUE</formula>
    </cfRule>
  </conditionalFormatting>
  <conditionalFormatting sqref="H59 H61">
    <cfRule type="containsText" dxfId="291" priority="213" operator="containsText" text="FALSE">
      <formula>NOT(ISERROR(SEARCH("FALSE",H59)))</formula>
    </cfRule>
    <cfRule type="cellIs" dxfId="290" priority="214" operator="equal">
      <formula>TRUE</formula>
    </cfRule>
  </conditionalFormatting>
  <conditionalFormatting sqref="H47">
    <cfRule type="containsText" dxfId="289" priority="209" operator="containsText" text="FALSE">
      <formula>NOT(ISERROR(SEARCH("FALSE",H47)))</formula>
    </cfRule>
    <cfRule type="containsText" dxfId="288" priority="210" operator="containsText" text="TRUE">
      <formula>NOT(ISERROR(SEARCH("TRUE",H47)))</formula>
    </cfRule>
  </conditionalFormatting>
  <conditionalFormatting sqref="H41:I41">
    <cfRule type="containsText" dxfId="287" priority="199" operator="containsText" text="FALSE">
      <formula>NOT(ISERROR(SEARCH("FALSE",H41)))</formula>
    </cfRule>
    <cfRule type="cellIs" dxfId="286" priority="200" operator="equal">
      <formula>TRUE</formula>
    </cfRule>
  </conditionalFormatting>
  <conditionalFormatting sqref="H42:I43">
    <cfRule type="containsText" dxfId="285" priority="197" operator="containsText" text="FALSE">
      <formula>NOT(ISERROR(SEARCH("FALSE",H42)))</formula>
    </cfRule>
    <cfRule type="cellIs" dxfId="284" priority="198" operator="equal">
      <formula>TRUE</formula>
    </cfRule>
  </conditionalFormatting>
  <conditionalFormatting sqref="H44:I44 I44:I46">
    <cfRule type="containsText" dxfId="283" priority="195" operator="containsText" text="FALSE">
      <formula>NOT(ISERROR(SEARCH("FALSE",H44)))</formula>
    </cfRule>
    <cfRule type="cellIs" dxfId="282" priority="196" operator="equal">
      <formula>TRUE</formula>
    </cfRule>
  </conditionalFormatting>
  <conditionalFormatting sqref="H45:I45">
    <cfRule type="containsText" dxfId="281" priority="193" operator="containsText" text="FALSE">
      <formula>NOT(ISERROR(SEARCH("FALSE",H45)))</formula>
    </cfRule>
    <cfRule type="cellIs" dxfId="280" priority="194" operator="equal">
      <formula>TRUE</formula>
    </cfRule>
  </conditionalFormatting>
  <conditionalFormatting sqref="H46:I46">
    <cfRule type="containsText" dxfId="279" priority="191" operator="containsText" text="FALSE">
      <formula>NOT(ISERROR(SEARCH("FALSE",H46)))</formula>
    </cfRule>
    <cfRule type="cellIs" dxfId="278" priority="192" operator="equal">
      <formula>TRUE</formula>
    </cfRule>
  </conditionalFormatting>
  <conditionalFormatting sqref="H59 H61">
    <cfRule type="containsText" dxfId="277" priority="151" operator="containsText" text="FALSE">
      <formula>NOT(ISERROR(SEARCH("FALSE",H59)))</formula>
    </cfRule>
    <cfRule type="containsText" dxfId="276" priority="152" operator="containsText" text="TRUE">
      <formula>NOT(ISERROR(SEARCH("TRUE",H59)))</formula>
    </cfRule>
  </conditionalFormatting>
  <conditionalFormatting sqref="H63:I64">
    <cfRule type="containsText" dxfId="275" priority="149" operator="containsText" text="FALSE">
      <formula>NOT(ISERROR(SEARCH("FALSE",H63)))</formula>
    </cfRule>
    <cfRule type="cellIs" dxfId="274" priority="150" operator="equal">
      <formula>TRUE</formula>
    </cfRule>
  </conditionalFormatting>
  <conditionalFormatting sqref="H65:I65">
    <cfRule type="containsText" dxfId="273" priority="147" operator="containsText" text="FALSE">
      <formula>NOT(ISERROR(SEARCH("FALSE",H65)))</formula>
    </cfRule>
    <cfRule type="cellIs" dxfId="272" priority="148" operator="equal">
      <formula>TRUE</formula>
    </cfRule>
  </conditionalFormatting>
  <conditionalFormatting sqref="H65:I65">
    <cfRule type="containsText" dxfId="271" priority="145" operator="containsText" text="FALSE">
      <formula>NOT(ISERROR(SEARCH("FALSE",H65)))</formula>
    </cfRule>
    <cfRule type="containsText" dxfId="270" priority="146" operator="containsText" text="TRUE">
      <formula>NOT(ISERROR(SEARCH("TRUE",H65)))</formula>
    </cfRule>
  </conditionalFormatting>
  <conditionalFormatting sqref="H128:I128 H121:I122">
    <cfRule type="containsText" dxfId="269" priority="85" operator="containsText" text="FALSE">
      <formula>NOT(ISERROR(SEARCH("FALSE",H121)))</formula>
    </cfRule>
    <cfRule type="cellIs" dxfId="268" priority="86" operator="equal">
      <formula>TRUE</formula>
    </cfRule>
  </conditionalFormatting>
  <conditionalFormatting sqref="H123:I124">
    <cfRule type="containsText" dxfId="267" priority="83" operator="containsText" text="FALSE">
      <formula>NOT(ISERROR(SEARCH("FALSE",H123)))</formula>
    </cfRule>
    <cfRule type="cellIs" dxfId="266" priority="84" operator="equal">
      <formula>TRUE</formula>
    </cfRule>
  </conditionalFormatting>
  <conditionalFormatting sqref="H123:I123">
    <cfRule type="containsText" dxfId="265" priority="81" operator="containsText" text="FALSE">
      <formula>NOT(ISERROR(SEARCH("FALSE",H123)))</formula>
    </cfRule>
    <cfRule type="containsText" dxfId="264" priority="82" operator="containsText" text="TRUE">
      <formula>NOT(ISERROR(SEARCH("TRUE",H123)))</formula>
    </cfRule>
  </conditionalFormatting>
  <conditionalFormatting sqref="H125:I126">
    <cfRule type="containsText" dxfId="263" priority="79" operator="containsText" text="FALSE">
      <formula>NOT(ISERROR(SEARCH("FALSE",H125)))</formula>
    </cfRule>
    <cfRule type="cellIs" dxfId="262" priority="80" operator="equal">
      <formula>TRUE</formula>
    </cfRule>
  </conditionalFormatting>
  <conditionalFormatting sqref="H127:I127">
    <cfRule type="containsText" dxfId="261" priority="77" operator="containsText" text="FALSE">
      <formula>NOT(ISERROR(SEARCH("FALSE",H127)))</formula>
    </cfRule>
    <cfRule type="cellIs" dxfId="260" priority="78" operator="equal">
      <formula>TRUE</formula>
    </cfRule>
  </conditionalFormatting>
  <conditionalFormatting sqref="H127:I127">
    <cfRule type="containsText" dxfId="259" priority="75" operator="containsText" text="FALSE">
      <formula>NOT(ISERROR(SEARCH("FALSE",H127)))</formula>
    </cfRule>
    <cfRule type="containsText" dxfId="258" priority="76" operator="containsText" text="TRUE">
      <formula>NOT(ISERROR(SEARCH("TRUE",H127)))</formula>
    </cfRule>
  </conditionalFormatting>
  <conditionalFormatting sqref="H15:I15">
    <cfRule type="containsText" dxfId="257" priority="69" operator="containsText" text="FALSE">
      <formula>NOT(ISERROR(SEARCH("FALSE",H15)))</formula>
    </cfRule>
    <cfRule type="cellIs" dxfId="256" priority="70" operator="equal">
      <formula>TRUE</formula>
    </cfRule>
  </conditionalFormatting>
  <conditionalFormatting sqref="H62">
    <cfRule type="containsText" dxfId="255" priority="27" operator="containsText" text="FALSE">
      <formula>NOT(ISERROR(SEARCH("FALSE",H62)))</formula>
    </cfRule>
    <cfRule type="cellIs" dxfId="254" priority="28" operator="equal">
      <formula>TRUE</formula>
    </cfRule>
  </conditionalFormatting>
  <conditionalFormatting sqref="I14">
    <cfRule type="containsText" dxfId="253" priority="51" operator="containsText" text="FALSE">
      <formula>NOT(ISERROR(SEARCH("FALSE",I14)))</formula>
    </cfRule>
    <cfRule type="cellIs" dxfId="252" priority="52" operator="equal">
      <formula>TRUE</formula>
    </cfRule>
  </conditionalFormatting>
  <conditionalFormatting sqref="I49:I50">
    <cfRule type="containsText" dxfId="251" priority="49" operator="containsText" text="FALSE">
      <formula>NOT(ISERROR(SEARCH("FALSE",I49)))</formula>
    </cfRule>
    <cfRule type="cellIs" dxfId="250" priority="50" operator="equal">
      <formula>TRUE</formula>
    </cfRule>
  </conditionalFormatting>
  <conditionalFormatting sqref="I49:I50">
    <cfRule type="containsText" dxfId="249" priority="47" operator="containsText" text="FALSE">
      <formula>NOT(ISERROR(SEARCH("FALSE",I49)))</formula>
    </cfRule>
    <cfRule type="cellIs" dxfId="248" priority="48" operator="equal">
      <formula>TRUE</formula>
    </cfRule>
  </conditionalFormatting>
  <conditionalFormatting sqref="I51">
    <cfRule type="containsText" dxfId="247" priority="45" operator="containsText" text="FALSE">
      <formula>NOT(ISERROR(SEARCH("FALSE",I51)))</formula>
    </cfRule>
    <cfRule type="cellIs" dxfId="246" priority="46" operator="equal">
      <formula>TRUE</formula>
    </cfRule>
  </conditionalFormatting>
  <conditionalFormatting sqref="I51">
    <cfRule type="containsText" dxfId="245" priority="43" operator="containsText" text="FALSE">
      <formula>NOT(ISERROR(SEARCH("FALSE",I51)))</formula>
    </cfRule>
    <cfRule type="cellIs" dxfId="244" priority="44" operator="equal">
      <formula>TRUE</formula>
    </cfRule>
  </conditionalFormatting>
  <conditionalFormatting sqref="I47">
    <cfRule type="containsText" dxfId="243" priority="41" operator="containsText" text="FALSE">
      <formula>NOT(ISERROR(SEARCH("FALSE",I47)))</formula>
    </cfRule>
    <cfRule type="cellIs" dxfId="242" priority="42" operator="equal">
      <formula>TRUE</formula>
    </cfRule>
  </conditionalFormatting>
  <conditionalFormatting sqref="I47">
    <cfRule type="containsText" dxfId="241" priority="39" operator="containsText" text="FALSE">
      <formula>NOT(ISERROR(SEARCH("FALSE",I47)))</formula>
    </cfRule>
    <cfRule type="cellIs" dxfId="240" priority="40" operator="equal">
      <formula>TRUE</formula>
    </cfRule>
  </conditionalFormatting>
  <conditionalFormatting sqref="I53:I55">
    <cfRule type="containsText" dxfId="239" priority="37" operator="containsText" text="FALSE">
      <formula>NOT(ISERROR(SEARCH("FALSE",I53)))</formula>
    </cfRule>
    <cfRule type="cellIs" dxfId="238" priority="38" operator="equal">
      <formula>TRUE</formula>
    </cfRule>
  </conditionalFormatting>
  <conditionalFormatting sqref="I53:I55">
    <cfRule type="containsText" dxfId="237" priority="35" operator="containsText" text="FALSE">
      <formula>NOT(ISERROR(SEARCH("FALSE",I53)))</formula>
    </cfRule>
    <cfRule type="cellIs" dxfId="236" priority="36" operator="equal">
      <formula>TRUE</formula>
    </cfRule>
  </conditionalFormatting>
  <conditionalFormatting sqref="I57:I61">
    <cfRule type="containsText" dxfId="235" priority="33" operator="containsText" text="FALSE">
      <formula>NOT(ISERROR(SEARCH("FALSE",I57)))</formula>
    </cfRule>
    <cfRule type="cellIs" dxfId="234" priority="34" operator="equal">
      <formula>TRUE</formula>
    </cfRule>
  </conditionalFormatting>
  <conditionalFormatting sqref="H52">
    <cfRule type="containsText" dxfId="233" priority="31" operator="containsText" text="FALSE">
      <formula>NOT(ISERROR(SEARCH("FALSE",H52)))</formula>
    </cfRule>
    <cfRule type="cellIs" dxfId="232" priority="32" operator="equal">
      <formula>TRUE</formula>
    </cfRule>
  </conditionalFormatting>
  <conditionalFormatting sqref="H56">
    <cfRule type="containsText" dxfId="231" priority="29" operator="containsText" text="FALSE">
      <formula>NOT(ISERROR(SEARCH("FALSE",H56)))</formula>
    </cfRule>
    <cfRule type="cellIs" dxfId="230" priority="30" operator="equal">
      <formula>TRUE</formula>
    </cfRule>
  </conditionalFormatting>
  <conditionalFormatting sqref="H30:I30">
    <cfRule type="containsText" dxfId="229" priority="25" operator="containsText" text="FALSE">
      <formula>NOT(ISERROR(SEARCH("FALSE",H30)))</formula>
    </cfRule>
    <cfRule type="cellIs" dxfId="228" priority="26" operator="equal">
      <formula>TRUE</formula>
    </cfRule>
  </conditionalFormatting>
  <conditionalFormatting sqref="H40:I40">
    <cfRule type="containsText" dxfId="227" priority="23" operator="containsText" text="FALSE">
      <formula>NOT(ISERROR(SEARCH("FALSE",H40)))</formula>
    </cfRule>
    <cfRule type="cellIs" dxfId="226" priority="24" operator="equal">
      <formula>TRUE</formula>
    </cfRule>
  </conditionalFormatting>
  <conditionalFormatting sqref="H95:I95">
    <cfRule type="containsText" dxfId="225" priority="19" operator="containsText" text="FALSE">
      <formula>NOT(ISERROR(SEARCH("FALSE",H95)))</formula>
    </cfRule>
    <cfRule type="cellIs" dxfId="224" priority="20" operator="equal">
      <formula>TRUE</formula>
    </cfRule>
  </conditionalFormatting>
  <conditionalFormatting sqref="H80:I80">
    <cfRule type="containsText" dxfId="223" priority="17" operator="containsText" text="FALSE">
      <formula>NOT(ISERROR(SEARCH("FALSE",H80)))</formula>
    </cfRule>
    <cfRule type="cellIs" dxfId="222" priority="18" operator="equal">
      <formula>TRUE</formula>
    </cfRule>
  </conditionalFormatting>
  <conditionalFormatting sqref="H67:I67">
    <cfRule type="containsText" dxfId="221" priority="15" operator="containsText" text="FALSE">
      <formula>NOT(ISERROR(SEARCH("FALSE",H67)))</formula>
    </cfRule>
    <cfRule type="cellIs" dxfId="220" priority="16" operator="equal">
      <formula>TRUE</formula>
    </cfRule>
  </conditionalFormatting>
  <conditionalFormatting sqref="H108:I108">
    <cfRule type="containsText" dxfId="219" priority="13" operator="containsText" text="FALSE">
      <formula>NOT(ISERROR(SEARCH("FALSE",H108)))</formula>
    </cfRule>
    <cfRule type="cellIs" dxfId="218" priority="14" operator="equal">
      <formula>TRUE</formula>
    </cfRule>
  </conditionalFormatting>
  <conditionalFormatting sqref="H24:I24">
    <cfRule type="containsText" dxfId="217" priority="11" operator="containsText" text="FALSE">
      <formula>NOT(ISERROR(SEARCH("FALSE",H24)))</formula>
    </cfRule>
    <cfRule type="containsText" dxfId="216" priority="12" operator="containsText" text="TRUE">
      <formula>NOT(ISERROR(SEARCH("TRUE",H24)))</formula>
    </cfRule>
  </conditionalFormatting>
  <conditionalFormatting sqref="H35:I35">
    <cfRule type="containsText" dxfId="215" priority="9" operator="containsText" text="FALSE">
      <formula>NOT(ISERROR(SEARCH("FALSE",H35)))</formula>
    </cfRule>
    <cfRule type="containsText" dxfId="214" priority="10" operator="containsText" text="TRUE">
      <formula>NOT(ISERROR(SEARCH("TRUE",H35)))</formula>
    </cfRule>
  </conditionalFormatting>
  <conditionalFormatting sqref="H60">
    <cfRule type="containsText" dxfId="213" priority="7" operator="containsText" text="FALSE">
      <formula>NOT(ISERROR(SEARCH("FALSE",H60)))</formula>
    </cfRule>
    <cfRule type="cellIs" dxfId="212" priority="8" operator="equal">
      <formula>TRUE</formula>
    </cfRule>
  </conditionalFormatting>
  <conditionalFormatting sqref="I71">
    <cfRule type="containsText" dxfId="211" priority="5" operator="containsText" text="FALSE">
      <formula>NOT(ISERROR(SEARCH("FALSE",I71)))</formula>
    </cfRule>
    <cfRule type="cellIs" dxfId="210" priority="6" operator="equal">
      <formula>TRUE</formula>
    </cfRule>
  </conditionalFormatting>
  <conditionalFormatting sqref="I75">
    <cfRule type="containsText" dxfId="209" priority="3" operator="containsText" text="FALSE">
      <formula>NOT(ISERROR(SEARCH("FALSE",I75)))</formula>
    </cfRule>
    <cfRule type="containsText" dxfId="208" priority="4" operator="containsText" text="TRUE">
      <formula>NOT(ISERROR(SEARCH("TRUE",I75)))</formula>
    </cfRule>
  </conditionalFormatting>
  <conditionalFormatting sqref="I116">
    <cfRule type="containsText" dxfId="207" priority="1" operator="containsText" text="FALSE">
      <formula>NOT(ISERROR(SEARCH("FALSE",I116)))</formula>
    </cfRule>
    <cfRule type="containsText" dxfId="206" priority="2" operator="containsText" text="TRUE">
      <formula>NOT(ISERROR(SEARCH("TRUE",I116)))</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O392"/>
  <sheetViews>
    <sheetView showGridLines="0" zoomScale="80" zoomScaleNormal="80" workbookViewId="0">
      <pane xSplit="2" ySplit="6" topLeftCell="C121" activePane="bottomRight" state="frozen"/>
      <selection pane="topRight" activeCell="C1" sqref="C1"/>
      <selection pane="bottomLeft" activeCell="A6" sqref="A6"/>
      <selection pane="bottomRight" activeCell="D163" sqref="D163"/>
    </sheetView>
  </sheetViews>
  <sheetFormatPr defaultColWidth="9.140625" defaultRowHeight="15" outlineLevelRow="2" outlineLevelCol="1" x14ac:dyDescent="0.25"/>
  <cols>
    <col min="1" max="1" width="9.28515625" style="347" customWidth="1"/>
    <col min="2" max="2" width="47.7109375" style="14" customWidth="1"/>
    <col min="3" max="3" width="12.5703125" style="184" customWidth="1"/>
    <col min="4" max="4" width="16.140625" style="116" customWidth="1"/>
    <col min="5" max="5" width="5.28515625" style="14" customWidth="1"/>
    <col min="6" max="6" width="2.140625" style="11" hidden="1" customWidth="1" outlineLevel="1"/>
    <col min="7" max="7" width="2.140625" style="13" hidden="1" customWidth="1" outlineLevel="1"/>
    <col min="8" max="8" width="2.140625" style="11" hidden="1" customWidth="1" outlineLevel="1"/>
    <col min="9" max="9" width="2.140625" style="34" hidden="1" customWidth="1" outlineLevel="1"/>
    <col min="10" max="10" width="2.7109375" style="34" customWidth="1" collapsed="1"/>
    <col min="11" max="11" width="10.140625" style="104" customWidth="1" outlineLevel="1"/>
    <col min="12" max="12" width="10.140625" style="181" customWidth="1" outlineLevel="1"/>
    <col min="13" max="14" width="10.140625" style="180" customWidth="1" outlineLevel="1"/>
    <col min="15" max="15" width="10.140625" style="180" customWidth="1"/>
    <col min="16" max="19" width="10.140625" style="1" hidden="1" customWidth="1" outlineLevel="1"/>
    <col min="20" max="20" width="10.140625" style="323" customWidth="1" collapsed="1"/>
    <col min="21" max="24" width="10.140625" style="1" hidden="1" customWidth="1" outlineLevel="1"/>
    <col min="25" max="25" width="12" style="181" customWidth="1" collapsed="1"/>
    <col min="26" max="26" width="9" style="254" customWidth="1" outlineLevel="1"/>
    <col min="27" max="27" width="9.5703125" style="254" customWidth="1" outlineLevel="1"/>
    <col min="28" max="28" width="9.5703125" style="62" customWidth="1" outlineLevel="1"/>
    <col min="29" max="29" width="10.42578125" style="62" customWidth="1" outlineLevel="1"/>
    <col min="30" max="30" width="11" style="112" customWidth="1"/>
    <col min="31" max="31" width="9" style="62" hidden="1" customWidth="1" outlineLevel="1"/>
    <col min="32" max="32" width="10.85546875" style="62" hidden="1" customWidth="1" outlineLevel="1"/>
    <col min="33" max="33" width="9.85546875" style="62" hidden="1" customWidth="1" outlineLevel="1"/>
    <col min="34" max="34" width="9.140625" style="62" hidden="1" customWidth="1" outlineLevel="1"/>
    <col min="35" max="35" width="9" style="112" customWidth="1" collapsed="1"/>
    <col min="36" max="39" width="9.85546875" style="62" hidden="1" customWidth="1" outlineLevel="1"/>
    <col min="40" max="40" width="9.85546875" style="112" customWidth="1" collapsed="1"/>
    <col min="41" max="41" width="9" style="324" customWidth="1"/>
    <col min="42" max="42" width="7.85546875" style="1" customWidth="1" outlineLevel="1"/>
    <col min="43" max="43" width="10.5703125" style="181" customWidth="1" outlineLevel="1"/>
    <col min="44" max="45" width="7.85546875" style="1" customWidth="1" outlineLevel="1"/>
    <col min="46" max="46" width="7.85546875" style="181" customWidth="1"/>
    <col min="47" max="50" width="7.85546875" style="1" hidden="1" customWidth="1" outlineLevel="1"/>
    <col min="51" max="51" width="7.85546875" style="181" customWidth="1" collapsed="1"/>
    <col min="52" max="55" width="7.85546875" style="1" hidden="1" customWidth="1" outlineLevel="1"/>
    <col min="56" max="56" width="7.85546875" style="181" customWidth="1" collapsed="1"/>
    <col min="57" max="57" width="8.85546875" style="1" customWidth="1"/>
    <col min="58" max="58" width="8.85546875" style="181" customWidth="1" outlineLevel="1"/>
    <col min="59" max="60" width="8.85546875" style="1" customWidth="1" outlineLevel="1"/>
    <col min="61" max="61" width="8.85546875" style="4" customWidth="1" outlineLevel="1"/>
    <col min="62" max="62" width="8.85546875" style="3" customWidth="1" outlineLevel="1"/>
    <col min="63" max="63" width="8.85546875" style="1" customWidth="1"/>
    <col min="64" max="67" width="8.85546875" style="4" hidden="1" customWidth="1" outlineLevel="1"/>
    <col min="68" max="68" width="8.85546875" style="3" hidden="1" customWidth="1" outlineLevel="1"/>
    <col min="69" max="69" width="8.85546875" style="154" customWidth="1" collapsed="1"/>
    <col min="70" max="74" width="8.85546875" style="4" hidden="1" customWidth="1" outlineLevel="1"/>
    <col min="75" max="75" width="12.28515625" style="156" customWidth="1" collapsed="1"/>
    <col min="76" max="76" width="10.42578125" style="224" customWidth="1"/>
    <col min="77" max="77" width="9.85546875" style="224" customWidth="1"/>
    <col min="78" max="78" width="8.42578125" style="224" customWidth="1"/>
    <col min="79" max="79" width="8.42578125" style="2" customWidth="1"/>
    <col min="80" max="80" width="7.42578125" style="91" customWidth="1" collapsed="1"/>
    <col min="81" max="81" width="9.42578125" style="1" customWidth="1"/>
    <col min="82" max="82" width="11" style="181" customWidth="1"/>
    <col min="83" max="84" width="7.7109375" style="1" customWidth="1"/>
    <col min="85" max="85" width="7.7109375" style="181" customWidth="1"/>
    <col min="86" max="87" width="7.7109375" style="1" customWidth="1"/>
    <col min="88" max="88" width="7.7109375" style="181" customWidth="1"/>
    <col min="89" max="90" width="7.7109375" style="62" customWidth="1"/>
    <col min="91" max="91" width="7.7109375" style="112" customWidth="1"/>
    <col min="92" max="92" width="16.5703125" style="102" hidden="1" customWidth="1"/>
    <col min="93" max="93" width="20.28515625" style="95" bestFit="1" customWidth="1"/>
    <col min="94" max="94" width="16" style="95" bestFit="1" customWidth="1"/>
    <col min="95" max="95" width="13.28515625" style="96" bestFit="1" customWidth="1"/>
    <col min="96" max="96" width="13.85546875" style="57" customWidth="1" outlineLevel="1"/>
    <col min="97" max="97" width="12.42578125" style="57" customWidth="1" outlineLevel="1"/>
    <col min="98" max="98" width="12.140625" style="61" customWidth="1" outlineLevel="1"/>
    <col min="99" max="99" width="9.42578125" style="60" customWidth="1" outlineLevel="1" collapsed="1"/>
    <col min="100" max="100" width="9.42578125" style="60" customWidth="1" outlineLevel="1"/>
    <col min="101" max="101" width="8.5703125" style="61" bestFit="1" customWidth="1"/>
    <col min="102" max="102" width="13.85546875" style="57" customWidth="1" outlineLevel="1"/>
    <col min="103" max="103" width="12.7109375" style="57" customWidth="1" outlineLevel="1"/>
    <col min="104" max="104" width="12.7109375" style="61" customWidth="1" outlineLevel="1"/>
    <col min="105" max="105" width="14.85546875" style="60" customWidth="1" outlineLevel="1" collapsed="1"/>
    <col min="106" max="106" width="10.42578125" style="60" customWidth="1" outlineLevel="1"/>
    <col min="107" max="107" width="10.42578125" style="61" bestFit="1" customWidth="1"/>
    <col min="108" max="108" width="13.85546875" style="57" customWidth="1" outlineLevel="1" collapsed="1"/>
    <col min="109" max="109" width="12.7109375" style="57" customWidth="1" outlineLevel="1"/>
    <col min="110" max="110" width="12.42578125" style="61" customWidth="1" outlineLevel="1"/>
    <col min="111" max="111" width="12.28515625" style="60" customWidth="1" outlineLevel="1" collapsed="1"/>
    <col min="112" max="112" width="9.7109375" style="60" customWidth="1" outlineLevel="1"/>
    <col min="113" max="113" width="10.7109375" style="61" bestFit="1" customWidth="1"/>
    <col min="114" max="114" width="13.85546875" style="57" bestFit="1" customWidth="1"/>
    <col min="115" max="115" width="12.7109375" style="57" bestFit="1" customWidth="1"/>
    <col min="116" max="116" width="12.7109375" style="61" bestFit="1" customWidth="1"/>
    <col min="117" max="117" width="12.42578125" style="57" bestFit="1" customWidth="1"/>
    <col min="118" max="118" width="10.7109375" style="57" bestFit="1" customWidth="1"/>
    <col min="119" max="119" width="10.7109375" style="61" bestFit="1" customWidth="1"/>
    <col min="120" max="16384" width="9.140625" style="1"/>
  </cols>
  <sheetData>
    <row r="1" spans="1:119" ht="17.25" customHeight="1" thickBot="1" x14ac:dyDescent="0.25">
      <c r="A1" s="430"/>
      <c r="B1" s="430"/>
      <c r="C1" s="241"/>
      <c r="D1" s="90"/>
      <c r="E1" s="164"/>
      <c r="K1" s="90"/>
      <c r="AQ1" s="221">
        <v>43251</v>
      </c>
      <c r="CB1" s="1"/>
      <c r="CN1" s="240"/>
      <c r="CO1" s="256"/>
      <c r="CP1" s="257"/>
      <c r="CR1" s="420" t="str">
        <f>A38</f>
        <v>Basket 1 - Tie Cables</v>
      </c>
      <c r="CS1" s="421"/>
      <c r="CT1" s="421"/>
      <c r="CU1" s="421"/>
      <c r="CV1" s="421"/>
      <c r="CW1" s="422"/>
      <c r="CX1" s="420" t="str">
        <f>A88</f>
        <v>Basket 2 - Hard Ceases</v>
      </c>
      <c r="CY1" s="421"/>
      <c r="CZ1" s="421"/>
      <c r="DA1" s="421"/>
      <c r="DB1" s="421"/>
      <c r="DC1" s="422"/>
      <c r="DD1" s="420" t="str">
        <f>A94</f>
        <v>Basket 3 - MPF New Provide Services</v>
      </c>
      <c r="DE1" s="421"/>
      <c r="DF1" s="421"/>
      <c r="DG1" s="421"/>
      <c r="DH1" s="421"/>
      <c r="DI1" s="422"/>
      <c r="DJ1" s="420" t="str">
        <f>A104</f>
        <v>Basket 4 - Co-Mingling New Provide and Rental Services</v>
      </c>
      <c r="DK1" s="421"/>
      <c r="DL1" s="421"/>
      <c r="DM1" s="421"/>
      <c r="DN1" s="421"/>
      <c r="DO1" s="422"/>
    </row>
    <row r="2" spans="1:119" ht="18.75" customHeight="1" thickBot="1" x14ac:dyDescent="0.3">
      <c r="A2" s="346"/>
      <c r="B2" s="136" t="s">
        <v>187</v>
      </c>
      <c r="C2" s="242"/>
      <c r="D2" s="90"/>
      <c r="E2" s="165"/>
      <c r="G2" s="11"/>
      <c r="K2" s="90"/>
      <c r="AP2" s="1" t="s">
        <v>198</v>
      </c>
      <c r="AQ2" s="220">
        <v>61</v>
      </c>
      <c r="AT2" s="325">
        <f>365-AQ2</f>
        <v>304</v>
      </c>
      <c r="AU2" s="1" t="s">
        <v>198</v>
      </c>
      <c r="AY2" s="325">
        <v>366</v>
      </c>
      <c r="AZ2" s="1" t="s">
        <v>198</v>
      </c>
      <c r="BD2" s="325">
        <v>365</v>
      </c>
      <c r="CB2" s="402"/>
      <c r="CC2" s="402"/>
      <c r="CD2" s="402"/>
      <c r="CN2" s="137"/>
      <c r="CR2" s="394" t="s">
        <v>213</v>
      </c>
      <c r="CS2" s="395"/>
      <c r="CT2" s="395"/>
      <c r="CU2" s="394" t="s">
        <v>159</v>
      </c>
      <c r="CV2" s="395"/>
      <c r="CW2" s="423"/>
      <c r="CX2" s="394" t="s">
        <v>213</v>
      </c>
      <c r="CY2" s="395"/>
      <c r="CZ2" s="395"/>
      <c r="DA2" s="394" t="s">
        <v>159</v>
      </c>
      <c r="DB2" s="395"/>
      <c r="DC2" s="423"/>
      <c r="DD2" s="394" t="s">
        <v>213</v>
      </c>
      <c r="DE2" s="395"/>
      <c r="DF2" s="395"/>
      <c r="DG2" s="394" t="s">
        <v>159</v>
      </c>
      <c r="DH2" s="395"/>
      <c r="DI2" s="423"/>
      <c r="DJ2" s="394" t="s">
        <v>213</v>
      </c>
      <c r="DK2" s="395"/>
      <c r="DL2" s="395"/>
      <c r="DM2" s="394" t="s">
        <v>159</v>
      </c>
      <c r="DN2" s="395"/>
      <c r="DO2" s="423"/>
    </row>
    <row r="3" spans="1:119" ht="18.75" customHeight="1" x14ac:dyDescent="0.25">
      <c r="B3" s="10"/>
      <c r="C3" s="10"/>
      <c r="D3" s="117"/>
      <c r="E3" s="10"/>
      <c r="F3" s="412" t="s">
        <v>40</v>
      </c>
      <c r="G3" s="412"/>
      <c r="H3" s="412"/>
      <c r="I3" s="412"/>
      <c r="J3" s="321"/>
      <c r="K3" s="413" t="s">
        <v>227</v>
      </c>
      <c r="L3" s="385"/>
      <c r="M3" s="385" t="s">
        <v>228</v>
      </c>
      <c r="N3" s="385"/>
      <c r="O3" s="386"/>
      <c r="P3" s="385" t="s">
        <v>125</v>
      </c>
      <c r="Q3" s="385"/>
      <c r="R3" s="385"/>
      <c r="S3" s="385"/>
      <c r="T3" s="386"/>
      <c r="U3" s="413" t="s">
        <v>126</v>
      </c>
      <c r="V3" s="385"/>
      <c r="W3" s="385"/>
      <c r="X3" s="385"/>
      <c r="Y3" s="386"/>
      <c r="Z3" s="382" t="s">
        <v>227</v>
      </c>
      <c r="AA3" s="383"/>
      <c r="AB3" s="383" t="s">
        <v>228</v>
      </c>
      <c r="AC3" s="383"/>
      <c r="AD3" s="384"/>
      <c r="AE3" s="382" t="str">
        <f>P3</f>
        <v>CY2 - 19/20</v>
      </c>
      <c r="AF3" s="383"/>
      <c r="AG3" s="383"/>
      <c r="AH3" s="383"/>
      <c r="AI3" s="384"/>
      <c r="AJ3" s="382" t="str">
        <f>U3</f>
        <v>CY3 - 20/21</v>
      </c>
      <c r="AK3" s="383"/>
      <c r="AL3" s="383"/>
      <c r="AM3" s="383"/>
      <c r="AN3" s="384"/>
      <c r="AO3" s="390" t="s">
        <v>41</v>
      </c>
      <c r="AP3" s="387" t="s">
        <v>227</v>
      </c>
      <c r="AQ3" s="388"/>
      <c r="AR3" s="388" t="s">
        <v>228</v>
      </c>
      <c r="AS3" s="388"/>
      <c r="AT3" s="389"/>
      <c r="AU3" s="387" t="str">
        <f>P3</f>
        <v>CY2 - 19/20</v>
      </c>
      <c r="AV3" s="388"/>
      <c r="AW3" s="388"/>
      <c r="AX3" s="388"/>
      <c r="AY3" s="389"/>
      <c r="AZ3" s="387" t="str">
        <f>U3</f>
        <v>CY3 - 20/21</v>
      </c>
      <c r="BA3" s="388"/>
      <c r="BB3" s="388"/>
      <c r="BC3" s="388"/>
      <c r="BD3" s="389"/>
      <c r="BE3" s="382" t="s">
        <v>227</v>
      </c>
      <c r="BF3" s="383"/>
      <c r="BG3" s="383" t="s">
        <v>228</v>
      </c>
      <c r="BH3" s="383"/>
      <c r="BI3" s="384"/>
      <c r="BJ3" s="196"/>
      <c r="BK3" s="382" t="str">
        <f>AU3</f>
        <v>CY2 - 19/20</v>
      </c>
      <c r="BL3" s="383"/>
      <c r="BM3" s="383"/>
      <c r="BN3" s="383"/>
      <c r="BO3" s="383"/>
      <c r="BP3" s="384"/>
      <c r="BQ3" s="383" t="str">
        <f>AZ3</f>
        <v>CY3 - 20/21</v>
      </c>
      <c r="BR3" s="383"/>
      <c r="BS3" s="383"/>
      <c r="BT3" s="383"/>
      <c r="BU3" s="383"/>
      <c r="BV3" s="383"/>
      <c r="BW3" s="152" t="s">
        <v>194</v>
      </c>
      <c r="BX3" s="399" t="s">
        <v>195</v>
      </c>
      <c r="BY3" s="400"/>
      <c r="BZ3" s="400"/>
      <c r="CA3" s="401"/>
      <c r="CB3" s="427" t="s">
        <v>196</v>
      </c>
      <c r="CC3" s="428"/>
      <c r="CD3" s="429"/>
      <c r="CE3" s="424" t="s">
        <v>157</v>
      </c>
      <c r="CF3" s="425"/>
      <c r="CG3" s="426"/>
      <c r="CH3" s="424" t="s">
        <v>42</v>
      </c>
      <c r="CI3" s="425"/>
      <c r="CJ3" s="426"/>
      <c r="CK3" s="424" t="s">
        <v>145</v>
      </c>
      <c r="CL3" s="425"/>
      <c r="CM3" s="426"/>
      <c r="CN3" s="137" t="s">
        <v>214</v>
      </c>
      <c r="CO3" s="409" t="s">
        <v>158</v>
      </c>
      <c r="CP3" s="410"/>
      <c r="CQ3" s="411"/>
      <c r="CR3" s="168" t="s">
        <v>15</v>
      </c>
      <c r="CS3" s="169" t="s">
        <v>10</v>
      </c>
      <c r="CT3" s="295" t="s">
        <v>11</v>
      </c>
      <c r="CU3" s="169" t="s">
        <v>10</v>
      </c>
      <c r="CV3" s="168" t="s">
        <v>11</v>
      </c>
      <c r="CW3" s="295" t="s">
        <v>12</v>
      </c>
      <c r="CX3" s="277" t="s">
        <v>15</v>
      </c>
      <c r="CY3" s="169" t="s">
        <v>10</v>
      </c>
      <c r="CZ3" s="295" t="s">
        <v>11</v>
      </c>
      <c r="DA3" s="169" t="s">
        <v>10</v>
      </c>
      <c r="DB3" s="168" t="s">
        <v>11</v>
      </c>
      <c r="DC3" s="295" t="s">
        <v>12</v>
      </c>
      <c r="DD3" s="277" t="s">
        <v>15</v>
      </c>
      <c r="DE3" s="169" t="s">
        <v>10</v>
      </c>
      <c r="DF3" s="295" t="s">
        <v>11</v>
      </c>
      <c r="DG3" s="169" t="s">
        <v>10</v>
      </c>
      <c r="DH3" s="168" t="s">
        <v>11</v>
      </c>
      <c r="DI3" s="295" t="s">
        <v>12</v>
      </c>
      <c r="DJ3" s="277" t="s">
        <v>15</v>
      </c>
      <c r="DK3" s="169" t="s">
        <v>10</v>
      </c>
      <c r="DL3" s="295" t="s">
        <v>11</v>
      </c>
      <c r="DM3" s="169" t="s">
        <v>10</v>
      </c>
      <c r="DN3" s="168" t="s">
        <v>11</v>
      </c>
      <c r="DO3" s="295" t="s">
        <v>12</v>
      </c>
    </row>
    <row r="4" spans="1:119" s="62" customFormat="1" ht="42.75" customHeight="1" x14ac:dyDescent="0.2">
      <c r="A4" s="347"/>
      <c r="B4" s="10"/>
      <c r="C4" s="10"/>
      <c r="D4" s="117"/>
      <c r="E4" s="10"/>
      <c r="F4" s="143">
        <v>1</v>
      </c>
      <c r="G4" s="143">
        <v>2</v>
      </c>
      <c r="H4" s="143">
        <v>3</v>
      </c>
      <c r="I4" s="144">
        <v>4</v>
      </c>
      <c r="J4" s="144"/>
      <c r="K4" s="414" t="s">
        <v>0</v>
      </c>
      <c r="L4" s="415"/>
      <c r="M4" s="415"/>
      <c r="N4" s="415"/>
      <c r="O4" s="416"/>
      <c r="P4" s="414" t="s">
        <v>0</v>
      </c>
      <c r="Q4" s="415"/>
      <c r="R4" s="415"/>
      <c r="S4" s="415"/>
      <c r="T4" s="416"/>
      <c r="U4" s="414" t="s">
        <v>0</v>
      </c>
      <c r="V4" s="415"/>
      <c r="W4" s="415"/>
      <c r="X4" s="415"/>
      <c r="Y4" s="416"/>
      <c r="Z4" s="392" t="s">
        <v>13</v>
      </c>
      <c r="AA4" s="393"/>
      <c r="AB4" s="393"/>
      <c r="AC4" s="393"/>
      <c r="AD4" s="391"/>
      <c r="AE4" s="392" t="s">
        <v>13</v>
      </c>
      <c r="AF4" s="393"/>
      <c r="AG4" s="393"/>
      <c r="AH4" s="393"/>
      <c r="AI4" s="391"/>
      <c r="AJ4" s="392" t="s">
        <v>13</v>
      </c>
      <c r="AK4" s="393"/>
      <c r="AL4" s="393"/>
      <c r="AM4" s="393"/>
      <c r="AN4" s="391"/>
      <c r="AO4" s="391"/>
      <c r="AP4" s="396" t="s">
        <v>14</v>
      </c>
      <c r="AQ4" s="397"/>
      <c r="AR4" s="397"/>
      <c r="AS4" s="397"/>
      <c r="AT4" s="398"/>
      <c r="AU4" s="396" t="s">
        <v>14</v>
      </c>
      <c r="AV4" s="397"/>
      <c r="AW4" s="397"/>
      <c r="AX4" s="397"/>
      <c r="AY4" s="398"/>
      <c r="AZ4" s="396" t="s">
        <v>14</v>
      </c>
      <c r="BA4" s="397"/>
      <c r="BB4" s="397"/>
      <c r="BC4" s="397"/>
      <c r="BD4" s="398"/>
      <c r="BE4" s="392" t="s">
        <v>197</v>
      </c>
      <c r="BF4" s="393"/>
      <c r="BG4" s="393"/>
      <c r="BH4" s="393"/>
      <c r="BI4" s="393"/>
      <c r="BJ4" s="391"/>
      <c r="BK4" s="392" t="s">
        <v>197</v>
      </c>
      <c r="BL4" s="393"/>
      <c r="BM4" s="393"/>
      <c r="BN4" s="393"/>
      <c r="BO4" s="393"/>
      <c r="BP4" s="391"/>
      <c r="BQ4" s="393" t="s">
        <v>197</v>
      </c>
      <c r="BR4" s="393"/>
      <c r="BS4" s="393"/>
      <c r="BT4" s="393"/>
      <c r="BU4" s="393"/>
      <c r="BV4" s="393"/>
      <c r="BW4" s="157" t="s">
        <v>15</v>
      </c>
      <c r="BX4" s="225" t="s">
        <v>229</v>
      </c>
      <c r="BY4" s="225" t="s">
        <v>230</v>
      </c>
      <c r="BZ4" s="225" t="s">
        <v>11</v>
      </c>
      <c r="CA4" s="226" t="s">
        <v>12</v>
      </c>
      <c r="CB4" s="19" t="s">
        <v>10</v>
      </c>
      <c r="CC4" s="19" t="s">
        <v>11</v>
      </c>
      <c r="CD4" s="20" t="s">
        <v>12</v>
      </c>
      <c r="CE4" s="23" t="s">
        <v>10</v>
      </c>
      <c r="CF4" s="23" t="s">
        <v>11</v>
      </c>
      <c r="CG4" s="24" t="s">
        <v>12</v>
      </c>
      <c r="CH4" s="23" t="s">
        <v>10</v>
      </c>
      <c r="CI4" s="23" t="s">
        <v>11</v>
      </c>
      <c r="CJ4" s="24" t="s">
        <v>12</v>
      </c>
      <c r="CK4" s="23" t="s">
        <v>10</v>
      </c>
      <c r="CL4" s="23" t="s">
        <v>11</v>
      </c>
      <c r="CM4" s="24" t="s">
        <v>12</v>
      </c>
      <c r="CN4" s="137" t="s">
        <v>155</v>
      </c>
      <c r="CO4" s="237" t="s">
        <v>231</v>
      </c>
      <c r="CP4" s="238" t="s">
        <v>233</v>
      </c>
      <c r="CQ4" s="239" t="s">
        <v>232</v>
      </c>
      <c r="CR4" s="170"/>
      <c r="CS4" s="170"/>
      <c r="CT4" s="171"/>
      <c r="CU4" s="170"/>
      <c r="CV4" s="170"/>
      <c r="CW4" s="171"/>
      <c r="CX4" s="170"/>
      <c r="CY4" s="170"/>
      <c r="CZ4" s="171"/>
      <c r="DA4" s="170"/>
      <c r="DB4" s="170"/>
      <c r="DC4" s="171"/>
      <c r="DD4" s="170"/>
      <c r="DE4" s="170"/>
      <c r="DF4" s="171"/>
      <c r="DG4" s="170"/>
      <c r="DH4" s="170"/>
      <c r="DI4" s="171"/>
      <c r="DJ4" s="170"/>
      <c r="DK4" s="170"/>
      <c r="DL4" s="171"/>
      <c r="DM4" s="170"/>
      <c r="DN4" s="170"/>
      <c r="DO4" s="171"/>
    </row>
    <row r="5" spans="1:119" s="62" customFormat="1" x14ac:dyDescent="0.2">
      <c r="A5" s="347"/>
      <c r="B5" s="10"/>
      <c r="C5" s="10"/>
      <c r="D5" s="117"/>
      <c r="E5" s="10"/>
      <c r="F5" s="145"/>
      <c r="G5" s="145"/>
      <c r="H5" s="145"/>
      <c r="I5" s="146"/>
      <c r="J5" s="146"/>
      <c r="K5" s="215"/>
      <c r="L5" s="216"/>
      <c r="M5" s="215"/>
      <c r="N5" s="215"/>
      <c r="O5" s="216"/>
      <c r="P5" s="108"/>
      <c r="Q5" s="108"/>
      <c r="R5" s="108"/>
      <c r="S5" s="108"/>
      <c r="T5" s="209"/>
      <c r="U5" s="108"/>
      <c r="V5" s="108"/>
      <c r="W5" s="108"/>
      <c r="X5" s="108"/>
      <c r="Y5" s="294"/>
      <c r="Z5" s="28"/>
      <c r="AA5" s="28"/>
      <c r="AB5" s="28"/>
      <c r="AC5" s="28"/>
      <c r="AD5" s="29"/>
      <c r="AE5" s="28"/>
      <c r="AF5" s="28"/>
      <c r="AG5" s="28"/>
      <c r="AH5" s="28"/>
      <c r="AI5" s="29"/>
      <c r="AJ5" s="28"/>
      <c r="AK5" s="28"/>
      <c r="AL5" s="28"/>
      <c r="AM5" s="28"/>
      <c r="AN5" s="29"/>
      <c r="AO5" s="29"/>
      <c r="AP5" s="30"/>
      <c r="AQ5" s="31"/>
      <c r="AR5" s="30"/>
      <c r="AS5" s="30"/>
      <c r="AT5" s="31"/>
      <c r="AU5" s="30"/>
      <c r="AV5" s="30"/>
      <c r="AW5" s="30"/>
      <c r="AX5" s="30"/>
      <c r="AY5" s="31"/>
      <c r="AZ5" s="30"/>
      <c r="BA5" s="30"/>
      <c r="BB5" s="30"/>
      <c r="BC5" s="30"/>
      <c r="BD5" s="31"/>
      <c r="BE5" s="28"/>
      <c r="BF5" s="29"/>
      <c r="BG5" s="28"/>
      <c r="BH5" s="28"/>
      <c r="BI5" s="28"/>
      <c r="BJ5" s="29"/>
      <c r="BK5" s="28"/>
      <c r="BL5" s="28"/>
      <c r="BM5" s="28"/>
      <c r="BN5" s="28"/>
      <c r="BO5" s="28"/>
      <c r="BP5" s="29"/>
      <c r="BQ5" s="28"/>
      <c r="BR5" s="28"/>
      <c r="BS5" s="28"/>
      <c r="BT5" s="28"/>
      <c r="BU5" s="28"/>
      <c r="BV5" s="28"/>
      <c r="BW5" s="157"/>
      <c r="BX5" s="227"/>
      <c r="BY5" s="227"/>
      <c r="BZ5" s="227"/>
      <c r="CA5" s="228"/>
      <c r="CB5" s="32"/>
      <c r="CC5" s="32"/>
      <c r="CD5" s="33"/>
      <c r="CE5" s="297"/>
      <c r="CF5" s="107"/>
      <c r="CG5" s="298"/>
      <c r="CH5" s="297"/>
      <c r="CI5" s="107"/>
      <c r="CJ5" s="298"/>
      <c r="CK5" s="110"/>
      <c r="CL5" s="110"/>
      <c r="CM5" s="298"/>
      <c r="CN5" s="137"/>
      <c r="CO5" s="109"/>
      <c r="CP5" s="109"/>
      <c r="CQ5" s="296"/>
      <c r="CR5" s="172" t="s">
        <v>42</v>
      </c>
      <c r="CS5" s="60" t="b">
        <f>IF(COUNTIF($F7:$F137,"=1")=SUMIFS(CK7:CK137,$F7:$F137,"=1"),TRUE,FALSE)</f>
        <v>1</v>
      </c>
      <c r="CT5" s="61"/>
      <c r="CU5" s="173"/>
      <c r="CV5" s="173"/>
      <c r="CW5" s="174"/>
      <c r="CX5" s="172" t="s">
        <v>42</v>
      </c>
      <c r="CY5" s="60" t="b">
        <f>IF(COUNTIF($G7:$G137,"=1")=SUMIFS(CK7:CK137,$G7:$G137,"=1"),TRUE,FALSE)</f>
        <v>1</v>
      </c>
      <c r="CZ5" s="61"/>
      <c r="DA5" s="173"/>
      <c r="DB5" s="173"/>
      <c r="DC5" s="174"/>
      <c r="DD5" s="172" t="s">
        <v>42</v>
      </c>
      <c r="DE5" s="60" t="b">
        <f>IF(COUNTIF($H7:$H137,"=1")=SUMIFS(CK7:CK137,$H7:$H137,"=1"),TRUE,FALSE)</f>
        <v>1</v>
      </c>
      <c r="DF5" s="61"/>
      <c r="DG5" s="173"/>
      <c r="DH5" s="173"/>
      <c r="DI5" s="174"/>
      <c r="DJ5" s="172" t="s">
        <v>42</v>
      </c>
      <c r="DK5" s="60" t="b">
        <f>IF(COUNTIF($I7:$I137,"=1")=SUMIFS(CK7:CK137,$I7:$I137,"=1"),TRUE,FALSE)</f>
        <v>1</v>
      </c>
      <c r="DL5" s="61"/>
      <c r="DM5" s="173"/>
      <c r="DN5" s="173"/>
      <c r="DO5" s="174"/>
    </row>
    <row r="6" spans="1:119" s="62" customFormat="1" ht="46.5" customHeight="1" outlineLevel="1" x14ac:dyDescent="0.2">
      <c r="A6" s="348" t="s">
        <v>121</v>
      </c>
      <c r="B6" s="10"/>
      <c r="C6" s="165" t="s">
        <v>248</v>
      </c>
      <c r="D6" s="117"/>
      <c r="E6" s="10"/>
      <c r="F6" s="145"/>
      <c r="G6" s="145"/>
      <c r="H6" s="145"/>
      <c r="I6" s="146"/>
      <c r="J6" s="146"/>
      <c r="K6" s="148" t="s">
        <v>189</v>
      </c>
      <c r="L6" s="149" t="s">
        <v>190</v>
      </c>
      <c r="M6" s="148" t="s">
        <v>191</v>
      </c>
      <c r="N6" s="148" t="s">
        <v>192</v>
      </c>
      <c r="O6" s="149" t="s">
        <v>193</v>
      </c>
      <c r="P6" s="148" t="s">
        <v>189</v>
      </c>
      <c r="Q6" s="148" t="s">
        <v>190</v>
      </c>
      <c r="R6" s="148" t="s">
        <v>191</v>
      </c>
      <c r="S6" s="148" t="s">
        <v>192</v>
      </c>
      <c r="T6" s="210" t="s">
        <v>193</v>
      </c>
      <c r="U6" s="148" t="s">
        <v>189</v>
      </c>
      <c r="V6" s="148" t="s">
        <v>190</v>
      </c>
      <c r="W6" s="148" t="s">
        <v>191</v>
      </c>
      <c r="X6" s="148" t="s">
        <v>192</v>
      </c>
      <c r="Y6" s="149" t="s">
        <v>193</v>
      </c>
      <c r="Z6" s="28" t="s">
        <v>189</v>
      </c>
      <c r="AA6" s="28" t="s">
        <v>190</v>
      </c>
      <c r="AB6" s="28" t="s">
        <v>191</v>
      </c>
      <c r="AC6" s="28" t="s">
        <v>192</v>
      </c>
      <c r="AD6" s="29" t="s">
        <v>193</v>
      </c>
      <c r="AE6" s="28" t="s">
        <v>189</v>
      </c>
      <c r="AF6" s="28" t="s">
        <v>190</v>
      </c>
      <c r="AG6" s="28" t="s">
        <v>191</v>
      </c>
      <c r="AH6" s="28" t="s">
        <v>192</v>
      </c>
      <c r="AI6" s="29" t="s">
        <v>193</v>
      </c>
      <c r="AJ6" s="28" t="s">
        <v>189</v>
      </c>
      <c r="AK6" s="28" t="s">
        <v>190</v>
      </c>
      <c r="AL6" s="28" t="s">
        <v>191</v>
      </c>
      <c r="AM6" s="28" t="s">
        <v>192</v>
      </c>
      <c r="AN6" s="29" t="s">
        <v>193</v>
      </c>
      <c r="AO6" s="29"/>
      <c r="AP6" s="30" t="s">
        <v>189</v>
      </c>
      <c r="AQ6" s="31" t="s">
        <v>190</v>
      </c>
      <c r="AR6" s="30" t="s">
        <v>191</v>
      </c>
      <c r="AS6" s="30" t="s">
        <v>192</v>
      </c>
      <c r="AT6" s="31" t="s">
        <v>193</v>
      </c>
      <c r="AU6" s="30" t="s">
        <v>189</v>
      </c>
      <c r="AV6" s="30" t="s">
        <v>190</v>
      </c>
      <c r="AW6" s="30" t="s">
        <v>191</v>
      </c>
      <c r="AX6" s="30" t="s">
        <v>192</v>
      </c>
      <c r="AY6" s="31" t="s">
        <v>193</v>
      </c>
      <c r="AZ6" s="30" t="s">
        <v>189</v>
      </c>
      <c r="BA6" s="30" t="s">
        <v>190</v>
      </c>
      <c r="BB6" s="30" t="s">
        <v>191</v>
      </c>
      <c r="BC6" s="30" t="s">
        <v>192</v>
      </c>
      <c r="BD6" s="31" t="s">
        <v>193</v>
      </c>
      <c r="BE6" s="28" t="s">
        <v>189</v>
      </c>
      <c r="BF6" s="29" t="s">
        <v>190</v>
      </c>
      <c r="BG6" s="28" t="s">
        <v>191</v>
      </c>
      <c r="BH6" s="28" t="s">
        <v>192</v>
      </c>
      <c r="BI6" s="28" t="s">
        <v>193</v>
      </c>
      <c r="BJ6" s="29" t="s">
        <v>199</v>
      </c>
      <c r="BK6" s="28" t="s">
        <v>189</v>
      </c>
      <c r="BL6" s="28" t="s">
        <v>190</v>
      </c>
      <c r="BM6" s="28" t="s">
        <v>191</v>
      </c>
      <c r="BN6" s="28" t="s">
        <v>192</v>
      </c>
      <c r="BO6" s="28" t="s">
        <v>193</v>
      </c>
      <c r="BP6" s="29" t="s">
        <v>199</v>
      </c>
      <c r="BQ6" s="28" t="s">
        <v>189</v>
      </c>
      <c r="BR6" s="28" t="s">
        <v>190</v>
      </c>
      <c r="BS6" s="28" t="s">
        <v>191</v>
      </c>
      <c r="BT6" s="28" t="s">
        <v>192</v>
      </c>
      <c r="BU6" s="28" t="s">
        <v>193</v>
      </c>
      <c r="BV6" s="28" t="s">
        <v>199</v>
      </c>
      <c r="BW6" s="157"/>
      <c r="BX6" s="227"/>
      <c r="BY6" s="227"/>
      <c r="BZ6" s="227"/>
      <c r="CA6" s="228"/>
      <c r="CB6" s="32" t="s">
        <v>154</v>
      </c>
      <c r="CC6" s="32" t="s">
        <v>154</v>
      </c>
      <c r="CD6" s="33" t="s">
        <v>154</v>
      </c>
      <c r="CE6" s="297" t="s">
        <v>154</v>
      </c>
      <c r="CF6" s="107" t="s">
        <v>154</v>
      </c>
      <c r="CG6" s="298" t="s">
        <v>154</v>
      </c>
      <c r="CH6" s="297"/>
      <c r="CI6" s="107"/>
      <c r="CJ6" s="298"/>
      <c r="CK6" s="110"/>
      <c r="CL6" s="110"/>
      <c r="CM6" s="298"/>
      <c r="CN6" s="137"/>
      <c r="CO6" s="339"/>
      <c r="CP6" s="97"/>
      <c r="CQ6" s="98"/>
      <c r="CR6" s="339"/>
      <c r="CS6" s="175">
        <f t="shared" ref="CS6:CT6" si="0">SUM(CS7:CS137)</f>
        <v>0</v>
      </c>
      <c r="CT6" s="176">
        <f t="shared" si="0"/>
        <v>0</v>
      </c>
      <c r="CU6" s="339"/>
      <c r="CV6" s="175">
        <f t="shared" ref="CV6:DO6" si="1">SUM(CV7:CV137)</f>
        <v>0</v>
      </c>
      <c r="CW6" s="176">
        <f t="shared" si="1"/>
        <v>0</v>
      </c>
      <c r="CX6" s="339"/>
      <c r="CY6" s="175">
        <f t="shared" si="1"/>
        <v>0</v>
      </c>
      <c r="CZ6" s="176">
        <f t="shared" si="1"/>
        <v>0</v>
      </c>
      <c r="DA6" s="339"/>
      <c r="DB6" s="175">
        <f>SUM(DB7:DB137)</f>
        <v>0</v>
      </c>
      <c r="DC6" s="176">
        <f t="shared" si="1"/>
        <v>0</v>
      </c>
      <c r="DD6" s="339"/>
      <c r="DE6" s="175">
        <f t="shared" si="1"/>
        <v>0</v>
      </c>
      <c r="DF6" s="176">
        <f t="shared" si="1"/>
        <v>0</v>
      </c>
      <c r="DG6" s="339"/>
      <c r="DH6" s="175">
        <f>SUM(DH7:DH137)</f>
        <v>0</v>
      </c>
      <c r="DI6" s="176">
        <f t="shared" si="1"/>
        <v>0</v>
      </c>
      <c r="DJ6" s="339"/>
      <c r="DK6" s="175">
        <f t="shared" si="1"/>
        <v>0</v>
      </c>
      <c r="DL6" s="176">
        <f t="shared" si="1"/>
        <v>0</v>
      </c>
      <c r="DM6" s="339"/>
      <c r="DN6" s="175">
        <f t="shared" si="1"/>
        <v>0</v>
      </c>
      <c r="DO6" s="176">
        <f t="shared" si="1"/>
        <v>0</v>
      </c>
    </row>
    <row r="7" spans="1:119" ht="26.25" customHeight="1" outlineLevel="1" x14ac:dyDescent="0.25">
      <c r="B7" s="247" t="s">
        <v>263</v>
      </c>
      <c r="C7" s="247" t="s">
        <v>252</v>
      </c>
      <c r="D7" s="118"/>
      <c r="E7" s="35"/>
      <c r="K7" s="280">
        <f>BW7</f>
        <v>84.38</v>
      </c>
      <c r="L7" s="2">
        <f>K7</f>
        <v>84.38</v>
      </c>
      <c r="M7" s="183">
        <f>L7</f>
        <v>84.38</v>
      </c>
      <c r="N7" s="234">
        <v>85.82</v>
      </c>
      <c r="O7" s="223">
        <v>85.91</v>
      </c>
      <c r="P7" s="161"/>
      <c r="Q7" s="5"/>
      <c r="R7" s="5"/>
      <c r="S7" s="5"/>
      <c r="T7" s="211"/>
      <c r="U7" s="5"/>
      <c r="V7" s="5"/>
      <c r="W7" s="5"/>
      <c r="X7" s="5"/>
      <c r="Y7" s="2"/>
      <c r="Z7" s="255">
        <v>43191</v>
      </c>
      <c r="AA7" s="255">
        <v>43191</v>
      </c>
      <c r="AB7" s="21">
        <v>43252</v>
      </c>
      <c r="AC7" s="21">
        <v>43282</v>
      </c>
      <c r="AD7" s="22">
        <v>43374</v>
      </c>
      <c r="AE7" s="21">
        <v>43556</v>
      </c>
      <c r="AF7" s="21">
        <f t="shared" ref="AF7:AI11" si="2">AE7</f>
        <v>43556</v>
      </c>
      <c r="AG7" s="21">
        <f t="shared" si="2"/>
        <v>43556</v>
      </c>
      <c r="AH7" s="21">
        <f t="shared" si="2"/>
        <v>43556</v>
      </c>
      <c r="AI7" s="22">
        <f t="shared" si="2"/>
        <v>43556</v>
      </c>
      <c r="AJ7" s="21">
        <v>43922</v>
      </c>
      <c r="AK7" s="21">
        <f t="shared" ref="AK7:AN11" si="3">AJ7</f>
        <v>43922</v>
      </c>
      <c r="AL7" s="21">
        <f t="shared" si="3"/>
        <v>43922</v>
      </c>
      <c r="AM7" s="21">
        <f t="shared" si="3"/>
        <v>43922</v>
      </c>
      <c r="AN7" s="22">
        <f t="shared" si="3"/>
        <v>43922</v>
      </c>
      <c r="AO7" s="22">
        <v>44286</v>
      </c>
      <c r="AP7" s="15">
        <f>IF(AA7="",AE7-Z7,AA7-Z7)</f>
        <v>0</v>
      </c>
      <c r="AQ7" s="16">
        <f>IF(AA7="","",$AQ$1+1-AA7)</f>
        <v>61</v>
      </c>
      <c r="AR7" s="15">
        <f>IF(SUM(AP7,AQ7)&lt;AE7-Z7,MIN(AC7,AE7)-AB7,"")</f>
        <v>30</v>
      </c>
      <c r="AS7" s="15">
        <f>AD7-AC7</f>
        <v>92</v>
      </c>
      <c r="AT7" s="16">
        <f>IF(AD7="","",AE7-AD7)</f>
        <v>182</v>
      </c>
      <c r="AU7" s="15">
        <f>IF(AF7="",AJ7-AE7,AF7-AE7)</f>
        <v>0</v>
      </c>
      <c r="AV7" s="15">
        <f>IF(AU7&lt;AJ7-AE7,MIN(AG7,AJ7)-AF7,"")</f>
        <v>0</v>
      </c>
      <c r="AW7" s="15">
        <f>IF(SUM(AU7,AV7)&lt;AJ7-AE7,MIN(AH7,AJ7)-AG7,"")</f>
        <v>0</v>
      </c>
      <c r="AX7" s="15">
        <f>IF(SUM(AU7:AW7)&lt;AJ7-AE7,MIN(AI7,AJ7)-AH7,"")</f>
        <v>0</v>
      </c>
      <c r="AY7" s="16">
        <f>IF(AI7="","",AJ7-AI7)</f>
        <v>366</v>
      </c>
      <c r="AZ7" s="15">
        <f>IF(AK7="",AO7-AJ7,AK7-AJ7)</f>
        <v>0</v>
      </c>
      <c r="BA7" s="15">
        <f>IF(AZ7&lt;AO7-AJ7,MIN(AL7,AO7)-AK7,"")</f>
        <v>0</v>
      </c>
      <c r="BB7" s="15">
        <f>IF(SUM(AZ7,BA7)&lt;AO7-AJ7,MIN(AM7,AO7)-AL7,"")</f>
        <v>0</v>
      </c>
      <c r="BC7" s="15">
        <f>IF(SUM(AZ7:BB7)&lt;AO7-AJ7,MIN(AN7,AO7)-AM7,"")</f>
        <v>0</v>
      </c>
      <c r="BD7" s="16">
        <f t="shared" ref="BD7:BD8" si="4">IF(AN7="","",AO7-AN7+1)</f>
        <v>365</v>
      </c>
      <c r="BE7" s="6">
        <f t="shared" ref="BE7:BF9" si="5">AP7/$AQ$2</f>
        <v>0</v>
      </c>
      <c r="BF7" s="7">
        <f t="shared" si="5"/>
        <v>1</v>
      </c>
      <c r="BG7" s="6">
        <f t="shared" ref="BG7:BI9" si="6">AR7/$AT$2</f>
        <v>9.8684210526315791E-2</v>
      </c>
      <c r="BH7" s="6">
        <f t="shared" si="6"/>
        <v>0.30263157894736842</v>
      </c>
      <c r="BI7" s="8">
        <f t="shared" si="6"/>
        <v>0.59868421052631582</v>
      </c>
      <c r="BJ7" s="7" t="b">
        <f>SUM(BG7:BI7)=100%</f>
        <v>1</v>
      </c>
      <c r="BK7" s="6">
        <f>AU7/$AY$2</f>
        <v>0</v>
      </c>
      <c r="BL7" s="8">
        <f>AV7/$AY$2</f>
        <v>0</v>
      </c>
      <c r="BM7" s="8">
        <f>AW7/$AY$2</f>
        <v>0</v>
      </c>
      <c r="BN7" s="8">
        <f>AX7/$AY$2</f>
        <v>0</v>
      </c>
      <c r="BO7" s="8">
        <f>AY7/$AY$2</f>
        <v>1</v>
      </c>
      <c r="BP7" s="7" t="b">
        <f>SUM(BK7:BO7)=100%</f>
        <v>1</v>
      </c>
      <c r="BQ7" s="8">
        <f t="shared" ref="BQ7:BU9" si="7">AZ7/$BD$2</f>
        <v>0</v>
      </c>
      <c r="BR7" s="8">
        <f t="shared" si="7"/>
        <v>0</v>
      </c>
      <c r="BS7" s="8">
        <f t="shared" si="7"/>
        <v>0</v>
      </c>
      <c r="BT7" s="8">
        <f t="shared" si="7"/>
        <v>0</v>
      </c>
      <c r="BU7" s="8">
        <f t="shared" si="7"/>
        <v>1</v>
      </c>
      <c r="BV7" s="7" t="b">
        <f>SUM(BQ7:BU7)=100%</f>
        <v>1</v>
      </c>
      <c r="BW7" s="153">
        <v>84.38</v>
      </c>
      <c r="BX7" s="151">
        <f>SUMPRODUCT(BE7:BF7,K7:L7)</f>
        <v>84.38</v>
      </c>
      <c r="BY7" s="151">
        <f>(M7*BG7)+(N7*BH7)+(O7*BI7)</f>
        <v>85.73177631578946</v>
      </c>
      <c r="BZ7" s="254"/>
      <c r="CA7" s="112"/>
      <c r="CB7" s="150" t="s">
        <v>22</v>
      </c>
      <c r="CC7" s="254"/>
      <c r="CD7" s="112"/>
      <c r="CE7" s="182"/>
      <c r="CF7" s="254"/>
      <c r="CG7" s="112"/>
      <c r="CH7" s="182"/>
      <c r="CI7" s="254"/>
      <c r="CJ7" s="112"/>
      <c r="CK7" s="111"/>
      <c r="CL7" s="111"/>
      <c r="CN7" s="1"/>
      <c r="CO7" s="1"/>
      <c r="CP7" s="1"/>
      <c r="CQ7" s="181"/>
      <c r="CU7" s="57"/>
      <c r="CV7" s="57"/>
      <c r="DA7" s="57"/>
      <c r="DB7" s="57"/>
      <c r="DG7" s="57"/>
      <c r="DH7" s="57"/>
    </row>
    <row r="8" spans="1:119" ht="26.25" customHeight="1" outlineLevel="1" x14ac:dyDescent="0.25">
      <c r="B8" s="106" t="s">
        <v>23</v>
      </c>
      <c r="C8" s="247" t="s">
        <v>253</v>
      </c>
      <c r="D8" s="118"/>
      <c r="E8" s="35"/>
      <c r="K8" s="280">
        <f>'LLU Compliance summary'!H25</f>
        <v>26.55</v>
      </c>
      <c r="L8" s="2">
        <f>K8</f>
        <v>26.55</v>
      </c>
      <c r="M8" s="183">
        <f>L8</f>
        <v>26.55</v>
      </c>
      <c r="N8" s="234">
        <f>M8</f>
        <v>26.55</v>
      </c>
      <c r="O8" s="223">
        <v>26.73</v>
      </c>
      <c r="P8" s="5"/>
      <c r="Q8" s="5"/>
      <c r="R8" s="5"/>
      <c r="S8" s="5"/>
      <c r="T8" s="211"/>
      <c r="U8" s="5"/>
      <c r="V8" s="5"/>
      <c r="W8" s="5"/>
      <c r="X8" s="5"/>
      <c r="Y8" s="2"/>
      <c r="Z8" s="255">
        <v>43191</v>
      </c>
      <c r="AA8" s="255">
        <f t="shared" ref="AA8:AA10" si="8">Z8</f>
        <v>43191</v>
      </c>
      <c r="AB8" s="21">
        <v>43252</v>
      </c>
      <c r="AC8" s="21">
        <v>43282</v>
      </c>
      <c r="AD8" s="22">
        <v>43374</v>
      </c>
      <c r="AE8" s="21">
        <v>43556</v>
      </c>
      <c r="AF8" s="21">
        <f t="shared" si="2"/>
        <v>43556</v>
      </c>
      <c r="AG8" s="21">
        <f t="shared" si="2"/>
        <v>43556</v>
      </c>
      <c r="AH8" s="21">
        <f t="shared" si="2"/>
        <v>43556</v>
      </c>
      <c r="AI8" s="22">
        <f t="shared" si="2"/>
        <v>43556</v>
      </c>
      <c r="AJ8" s="21">
        <v>43922</v>
      </c>
      <c r="AK8" s="21">
        <f t="shared" si="3"/>
        <v>43922</v>
      </c>
      <c r="AL8" s="21">
        <f t="shared" si="3"/>
        <v>43922</v>
      </c>
      <c r="AM8" s="21">
        <f t="shared" si="3"/>
        <v>43922</v>
      </c>
      <c r="AN8" s="22">
        <f t="shared" si="3"/>
        <v>43922</v>
      </c>
      <c r="AO8" s="22">
        <v>44286</v>
      </c>
      <c r="AP8" s="15">
        <f>IF(AA8="",AE8-Z8,AA8-Z8)</f>
        <v>0</v>
      </c>
      <c r="AQ8" s="16">
        <f>IF(AP8&lt;AE8-Z8,MIN(AB8,AE8)-AA8,"")</f>
        <v>61</v>
      </c>
      <c r="AR8" s="15">
        <f>IF(SUM(AP8,AQ8)&lt;AE8-Z8,MIN(AC8,AE8)-AB8,"")</f>
        <v>30</v>
      </c>
      <c r="AS8" s="15">
        <f>IF(SUM(AP8:AR8)&lt;AE8-Z8,MIN(AD8,AE8)-AC8,"")</f>
        <v>92</v>
      </c>
      <c r="AT8" s="16">
        <f>IF(AD8="","",AE8-AD8)</f>
        <v>182</v>
      </c>
      <c r="AU8" s="15">
        <f>IF(AF8="",AJ8-AE8,AF8-AE8)</f>
        <v>0</v>
      </c>
      <c r="AV8" s="15">
        <f>IF(AU8&lt;AJ8-AE8,MIN(AG8,AJ8)-AF8,"")</f>
        <v>0</v>
      </c>
      <c r="AW8" s="15">
        <f>IF(SUM(AU8,AV8)&lt;AJ8-AE8,MIN(AH8,AJ8)-AG8,"")</f>
        <v>0</v>
      </c>
      <c r="AX8" s="15">
        <f>IF(SUM(AU8:AW8)&lt;AJ8-AE8,MIN(AI8,AJ8)-AH8,"")</f>
        <v>0</v>
      </c>
      <c r="AY8" s="16">
        <f>IF(AI8="","",AJ8-AI8)</f>
        <v>366</v>
      </c>
      <c r="AZ8" s="15">
        <f>IF(AK8="",AO8-AJ8,AK8-AJ8)</f>
        <v>0</v>
      </c>
      <c r="BA8" s="15">
        <f>IF(AZ8&lt;AO8-AJ8,MIN(AL8,AO8)-AK8,"")</f>
        <v>0</v>
      </c>
      <c r="BB8" s="15">
        <f>IF(SUM(AZ8,BA8)&lt;AO8-AJ8,MIN(AM8,AO8)-AL8,"")</f>
        <v>0</v>
      </c>
      <c r="BC8" s="15">
        <f>IF(SUM(AZ8:BB8)&lt;AO8-AJ8,MIN(AN8,AO8)-AM8,"")</f>
        <v>0</v>
      </c>
      <c r="BD8" s="16">
        <f t="shared" si="4"/>
        <v>365</v>
      </c>
      <c r="BE8" s="6">
        <f t="shared" si="5"/>
        <v>0</v>
      </c>
      <c r="BF8" s="7">
        <f t="shared" si="5"/>
        <v>1</v>
      </c>
      <c r="BG8" s="6">
        <f t="shared" si="6"/>
        <v>9.8684210526315791E-2</v>
      </c>
      <c r="BH8" s="6">
        <f t="shared" si="6"/>
        <v>0.30263157894736842</v>
      </c>
      <c r="BI8" s="8">
        <f t="shared" si="6"/>
        <v>0.59868421052631582</v>
      </c>
      <c r="BJ8" s="7" t="b">
        <f>SUM(BG8:BI8)=100%</f>
        <v>1</v>
      </c>
      <c r="BK8" s="6">
        <f>AU8/$AY$2</f>
        <v>0</v>
      </c>
      <c r="BL8" s="8">
        <f t="shared" ref="BL8:BO9" si="9">AV8/$AY$2</f>
        <v>0</v>
      </c>
      <c r="BM8" s="8">
        <f t="shared" si="9"/>
        <v>0</v>
      </c>
      <c r="BN8" s="8">
        <f t="shared" si="9"/>
        <v>0</v>
      </c>
      <c r="BO8" s="8">
        <f t="shared" si="9"/>
        <v>1</v>
      </c>
      <c r="BP8" s="7" t="b">
        <f>SUM(BK8:BO8)=100%</f>
        <v>1</v>
      </c>
      <c r="BQ8" s="155">
        <f t="shared" si="7"/>
        <v>0</v>
      </c>
      <c r="BR8" s="8">
        <f t="shared" si="7"/>
        <v>0</v>
      </c>
      <c r="BS8" s="8">
        <f t="shared" si="7"/>
        <v>0</v>
      </c>
      <c r="BT8" s="8">
        <f t="shared" si="7"/>
        <v>0</v>
      </c>
      <c r="BU8" s="8">
        <f t="shared" si="7"/>
        <v>1</v>
      </c>
      <c r="BV8" s="7" t="b">
        <f>SUM(BQ8:BU8)=100%</f>
        <v>1</v>
      </c>
      <c r="BW8" s="153">
        <v>30.26</v>
      </c>
      <c r="BX8" s="151" t="s">
        <v>22</v>
      </c>
      <c r="BY8" s="151"/>
      <c r="BZ8" s="254"/>
      <c r="CA8" s="112"/>
      <c r="CB8" s="150" t="s">
        <v>22</v>
      </c>
      <c r="CC8" s="254"/>
      <c r="CD8" s="112"/>
      <c r="CE8" s="182"/>
      <c r="CF8" s="254"/>
      <c r="CG8" s="112"/>
      <c r="CH8" s="182"/>
      <c r="CI8" s="254"/>
      <c r="CJ8" s="112"/>
      <c r="CK8" s="111"/>
      <c r="CL8" s="111"/>
      <c r="CN8" s="1"/>
      <c r="CO8" s="1"/>
      <c r="CP8" s="1"/>
      <c r="CQ8" s="181"/>
      <c r="CU8" s="57"/>
      <c r="CV8" s="57"/>
      <c r="DA8" s="57"/>
      <c r="DB8" s="57"/>
      <c r="DG8" s="57"/>
      <c r="DH8" s="57"/>
    </row>
    <row r="9" spans="1:119" ht="26.25" customHeight="1" outlineLevel="1" x14ac:dyDescent="0.25">
      <c r="B9" s="106" t="s">
        <v>24</v>
      </c>
      <c r="C9" s="278" t="s">
        <v>267</v>
      </c>
      <c r="D9" s="118"/>
      <c r="E9" s="35"/>
      <c r="F9" s="12"/>
      <c r="G9" s="12"/>
      <c r="H9" s="12"/>
      <c r="I9" s="18"/>
      <c r="J9" s="18"/>
      <c r="K9" s="280">
        <f>'LLU Compliance summary'!H36</f>
        <v>19.07</v>
      </c>
      <c r="L9" s="2">
        <f>ROUNDDOWN(K9,2)</f>
        <v>19.07</v>
      </c>
      <c r="M9" s="183">
        <f t="shared" ref="M9:M14" si="10">L9</f>
        <v>19.07</v>
      </c>
      <c r="N9" s="234">
        <f>M9</f>
        <v>19.07</v>
      </c>
      <c r="O9" s="223">
        <v>19.190000000000001</v>
      </c>
      <c r="P9" s="5"/>
      <c r="Q9" s="5"/>
      <c r="R9" s="5"/>
      <c r="S9" s="5"/>
      <c r="T9" s="211"/>
      <c r="U9" s="5"/>
      <c r="V9" s="5"/>
      <c r="W9" s="5"/>
      <c r="X9" s="5"/>
      <c r="Y9" s="2"/>
      <c r="Z9" s="255">
        <v>43191</v>
      </c>
      <c r="AA9" s="255">
        <f t="shared" si="8"/>
        <v>43191</v>
      </c>
      <c r="AB9" s="21">
        <v>43252</v>
      </c>
      <c r="AC9" s="21">
        <v>43282</v>
      </c>
      <c r="AD9" s="22">
        <v>43374</v>
      </c>
      <c r="AE9" s="21">
        <v>43556</v>
      </c>
      <c r="AF9" s="21">
        <f t="shared" si="2"/>
        <v>43556</v>
      </c>
      <c r="AG9" s="21">
        <f t="shared" si="2"/>
        <v>43556</v>
      </c>
      <c r="AH9" s="21">
        <f t="shared" si="2"/>
        <v>43556</v>
      </c>
      <c r="AI9" s="22">
        <f t="shared" si="2"/>
        <v>43556</v>
      </c>
      <c r="AJ9" s="21">
        <v>43922</v>
      </c>
      <c r="AK9" s="21">
        <f t="shared" si="3"/>
        <v>43922</v>
      </c>
      <c r="AL9" s="21">
        <f t="shared" si="3"/>
        <v>43922</v>
      </c>
      <c r="AM9" s="21">
        <f t="shared" si="3"/>
        <v>43922</v>
      </c>
      <c r="AN9" s="22">
        <f t="shared" si="3"/>
        <v>43922</v>
      </c>
      <c r="AO9" s="22">
        <v>44286</v>
      </c>
      <c r="AP9" s="15">
        <f>IF(AA9="",AE9-Z9,AA9-Z9)</f>
        <v>0</v>
      </c>
      <c r="AQ9" s="16">
        <f>IF(AP9&lt;AE9-Z9,MIN(AB9,AE9)-AA9,"")</f>
        <v>61</v>
      </c>
      <c r="AR9" s="15">
        <f>IF(SUM(AP9,AQ9)&lt;AE9-Z9,MIN(AC9,AE9)-AB9,"")</f>
        <v>30</v>
      </c>
      <c r="AS9" s="15">
        <f>IF(SUM(AP9:AR9)&lt;AE9-Z9,MIN(AD9,AE9)-AC9,"")</f>
        <v>92</v>
      </c>
      <c r="AT9" s="16">
        <f>IF(AD9="","",AE9-AD9)</f>
        <v>182</v>
      </c>
      <c r="AU9" s="15">
        <f>IF(AF9="",AJ9-AE9,AF9-AE9)</f>
        <v>0</v>
      </c>
      <c r="AV9" s="15">
        <f>IF(AU9&lt;AJ9-AE9,MIN(AG9,AJ9)-AF9,"")</f>
        <v>0</v>
      </c>
      <c r="AW9" s="15">
        <f>IF(SUM(AU9,AV9)&lt;AJ9-AE9,MIN(AH9,AJ9)-AG9,"")</f>
        <v>0</v>
      </c>
      <c r="AX9" s="15">
        <f>IF(SUM(AU9:AW9)&lt;AJ9-AE9,MIN(AI9,AJ9)-AH9,"")</f>
        <v>0</v>
      </c>
      <c r="AY9" s="16">
        <f>IF(AI9="","",AJ9-AI9)</f>
        <v>366</v>
      </c>
      <c r="AZ9" s="15">
        <f>IF(AK9="",AO9-AJ9,AK9-AJ9)</f>
        <v>0</v>
      </c>
      <c r="BA9" s="15">
        <f>IF(AZ9&lt;AO9-AJ9,MIN(AL9,AO9)-AK9,"")</f>
        <v>0</v>
      </c>
      <c r="BB9" s="15">
        <f>IF(SUM(AZ9,BA9)&lt;AO9-AJ9,MIN(AM9,AO9)-AL9,"")</f>
        <v>0</v>
      </c>
      <c r="BC9" s="15">
        <f>IF(SUM(AZ9:BB9)&lt;AO9-AJ9,MIN(AN9,AO9)-AM9,"")</f>
        <v>0</v>
      </c>
      <c r="BD9" s="16">
        <f>IF(AN9="","",AO9-AN9+1)</f>
        <v>365</v>
      </c>
      <c r="BE9" s="6">
        <f t="shared" si="5"/>
        <v>0</v>
      </c>
      <c r="BF9" s="7">
        <f t="shared" si="5"/>
        <v>1</v>
      </c>
      <c r="BG9" s="6">
        <f t="shared" si="6"/>
        <v>9.8684210526315791E-2</v>
      </c>
      <c r="BH9" s="6">
        <f t="shared" si="6"/>
        <v>0.30263157894736842</v>
      </c>
      <c r="BI9" s="8">
        <f t="shared" si="6"/>
        <v>0.59868421052631582</v>
      </c>
      <c r="BJ9" s="7" t="b">
        <f>SUM(BG9:BI9)=100%</f>
        <v>1</v>
      </c>
      <c r="BK9" s="6">
        <f>AU9/$AY$2</f>
        <v>0</v>
      </c>
      <c r="BL9" s="8">
        <f t="shared" si="9"/>
        <v>0</v>
      </c>
      <c r="BM9" s="8">
        <f t="shared" si="9"/>
        <v>0</v>
      </c>
      <c r="BN9" s="8">
        <f t="shared" si="9"/>
        <v>0</v>
      </c>
      <c r="BO9" s="8">
        <f t="shared" si="9"/>
        <v>1</v>
      </c>
      <c r="BP9" s="7" t="b">
        <f>SUM(BK9:BO9)=100%</f>
        <v>1</v>
      </c>
      <c r="BQ9" s="155">
        <f t="shared" si="7"/>
        <v>0</v>
      </c>
      <c r="BR9" s="8">
        <f t="shared" si="7"/>
        <v>0</v>
      </c>
      <c r="BS9" s="8">
        <f t="shared" si="7"/>
        <v>0</v>
      </c>
      <c r="BT9" s="8">
        <f t="shared" si="7"/>
        <v>0</v>
      </c>
      <c r="BU9" s="8">
        <f t="shared" si="7"/>
        <v>1</v>
      </c>
      <c r="BV9" s="7" t="b">
        <f>SUM(BQ9:BU9)=100%</f>
        <v>1</v>
      </c>
      <c r="BW9" s="153">
        <v>20.97</v>
      </c>
      <c r="BX9" s="151" t="s">
        <v>22</v>
      </c>
      <c r="BY9" s="151"/>
      <c r="BZ9" s="254"/>
      <c r="CA9" s="112"/>
      <c r="CB9" s="150" t="s">
        <v>22</v>
      </c>
      <c r="CC9" s="254"/>
      <c r="CD9" s="112"/>
      <c r="CE9" s="182"/>
      <c r="CF9" s="254"/>
      <c r="CG9" s="112"/>
      <c r="CH9" s="182"/>
      <c r="CI9" s="254"/>
      <c r="CJ9" s="112"/>
      <c r="CK9" s="111"/>
      <c r="CL9" s="111"/>
      <c r="CN9" s="1"/>
      <c r="CO9" s="1"/>
      <c r="CP9" s="1"/>
      <c r="CQ9" s="181"/>
      <c r="CU9" s="57"/>
      <c r="CV9" s="57"/>
      <c r="DA9" s="57"/>
      <c r="DB9" s="57"/>
      <c r="DG9" s="57"/>
      <c r="DH9" s="57"/>
    </row>
    <row r="10" spans="1:119" ht="26.25" customHeight="1" outlineLevel="1" x14ac:dyDescent="0.25">
      <c r="B10" s="247" t="s">
        <v>264</v>
      </c>
      <c r="C10" s="247" t="s">
        <v>268</v>
      </c>
      <c r="D10" s="118"/>
      <c r="E10" s="35"/>
      <c r="F10" s="12"/>
      <c r="G10" s="12"/>
      <c r="H10" s="12"/>
      <c r="I10" s="18"/>
      <c r="J10" s="18"/>
      <c r="K10" s="280">
        <v>0</v>
      </c>
      <c r="L10" s="2">
        <f>ROUNDDOWN(K10,2)</f>
        <v>0</v>
      </c>
      <c r="M10" s="183">
        <f t="shared" si="10"/>
        <v>0</v>
      </c>
      <c r="N10" s="234">
        <f>M10</f>
        <v>0</v>
      </c>
      <c r="O10" s="223">
        <f t="shared" ref="O10:O14" si="11">N10</f>
        <v>0</v>
      </c>
      <c r="P10" s="5"/>
      <c r="Q10" s="5"/>
      <c r="R10" s="5"/>
      <c r="S10" s="5"/>
      <c r="T10" s="211"/>
      <c r="U10" s="5"/>
      <c r="V10" s="5"/>
      <c r="W10" s="5"/>
      <c r="X10" s="5"/>
      <c r="Y10" s="2"/>
      <c r="Z10" s="255">
        <v>43191</v>
      </c>
      <c r="AA10" s="255">
        <f t="shared" si="8"/>
        <v>43191</v>
      </c>
      <c r="AB10" s="21">
        <v>43252</v>
      </c>
      <c r="AC10" s="21">
        <v>43282</v>
      </c>
      <c r="AD10" s="22">
        <v>43374</v>
      </c>
      <c r="AE10" s="21">
        <v>43556</v>
      </c>
      <c r="AF10" s="21">
        <f t="shared" si="2"/>
        <v>43556</v>
      </c>
      <c r="AG10" s="21">
        <f t="shared" si="2"/>
        <v>43556</v>
      </c>
      <c r="AH10" s="21">
        <f t="shared" si="2"/>
        <v>43556</v>
      </c>
      <c r="AI10" s="22">
        <f t="shared" si="2"/>
        <v>43556</v>
      </c>
      <c r="AJ10" s="21">
        <v>43922</v>
      </c>
      <c r="AK10" s="21">
        <f t="shared" si="3"/>
        <v>43922</v>
      </c>
      <c r="AL10" s="21">
        <f t="shared" si="3"/>
        <v>43922</v>
      </c>
      <c r="AM10" s="21">
        <f t="shared" si="3"/>
        <v>43922</v>
      </c>
      <c r="AN10" s="22">
        <f t="shared" si="3"/>
        <v>43922</v>
      </c>
      <c r="AO10" s="22">
        <v>44286</v>
      </c>
      <c r="AP10" s="15"/>
      <c r="AQ10" s="16"/>
      <c r="AR10" s="15"/>
      <c r="AS10" s="15"/>
      <c r="AT10" s="16"/>
      <c r="AU10" s="15"/>
      <c r="AV10" s="15"/>
      <c r="AW10" s="15"/>
      <c r="AX10" s="15"/>
      <c r="AY10" s="16"/>
      <c r="AZ10" s="15"/>
      <c r="BA10" s="15"/>
      <c r="BB10" s="15"/>
      <c r="BC10" s="15"/>
      <c r="BD10" s="16"/>
      <c r="BE10" s="6"/>
      <c r="BF10" s="7"/>
      <c r="BG10" s="6"/>
      <c r="BH10" s="6"/>
      <c r="BI10" s="8"/>
      <c r="BJ10" s="7"/>
      <c r="BK10" s="6"/>
      <c r="BL10" s="8"/>
      <c r="BM10" s="8"/>
      <c r="BN10" s="8"/>
      <c r="BO10" s="8"/>
      <c r="BP10" s="7"/>
      <c r="BQ10" s="155"/>
      <c r="BR10" s="8"/>
      <c r="BS10" s="8"/>
      <c r="BT10" s="8"/>
      <c r="BU10" s="8"/>
      <c r="BV10" s="7"/>
      <c r="BW10" s="153">
        <v>0</v>
      </c>
      <c r="BX10" s="151" t="s">
        <v>22</v>
      </c>
      <c r="BY10" s="151"/>
      <c r="BZ10" s="254"/>
      <c r="CA10" s="112"/>
      <c r="CB10" s="150" t="s">
        <v>22</v>
      </c>
      <c r="CC10" s="254"/>
      <c r="CD10" s="112"/>
      <c r="CE10" s="182"/>
      <c r="CF10" s="254"/>
      <c r="CG10" s="112"/>
      <c r="CH10" s="182"/>
      <c r="CI10" s="254"/>
      <c r="CJ10" s="112"/>
      <c r="CK10" s="111"/>
      <c r="CL10" s="111"/>
      <c r="CN10" s="1"/>
      <c r="CO10" s="1"/>
      <c r="CP10" s="1"/>
      <c r="CQ10" s="181"/>
      <c r="CU10" s="57"/>
      <c r="CV10" s="57"/>
      <c r="DA10" s="57"/>
      <c r="DB10" s="57"/>
      <c r="DG10" s="57"/>
      <c r="DH10" s="57"/>
    </row>
    <row r="11" spans="1:119" ht="26.25" customHeight="1" outlineLevel="1" x14ac:dyDescent="0.25">
      <c r="B11" s="247" t="s">
        <v>265</v>
      </c>
      <c r="C11" s="247" t="s">
        <v>268</v>
      </c>
      <c r="D11" s="118"/>
      <c r="E11" s="35"/>
      <c r="F11" s="12"/>
      <c r="G11" s="12"/>
      <c r="H11" s="12"/>
      <c r="I11" s="18"/>
      <c r="J11" s="18"/>
      <c r="K11" s="280">
        <v>0</v>
      </c>
      <c r="L11" s="2">
        <f>ROUNDDOWN(K11,2)</f>
        <v>0</v>
      </c>
      <c r="M11" s="183">
        <f t="shared" si="10"/>
        <v>0</v>
      </c>
      <c r="N11" s="234">
        <f>M11</f>
        <v>0</v>
      </c>
      <c r="O11" s="223">
        <f t="shared" si="11"/>
        <v>0</v>
      </c>
      <c r="P11" s="5"/>
      <c r="Q11" s="5"/>
      <c r="R11" s="5"/>
      <c r="S11" s="5"/>
      <c r="T11" s="211"/>
      <c r="U11" s="5"/>
      <c r="V11" s="5"/>
      <c r="W11" s="5"/>
      <c r="X11" s="5"/>
      <c r="Y11" s="2"/>
      <c r="Z11" s="255">
        <v>43191</v>
      </c>
      <c r="AA11" s="255">
        <f t="shared" ref="AA11" si="12">Z11</f>
        <v>43191</v>
      </c>
      <c r="AB11" s="21">
        <v>43252</v>
      </c>
      <c r="AC11" s="21">
        <v>43282</v>
      </c>
      <c r="AD11" s="22">
        <v>43374</v>
      </c>
      <c r="AE11" s="21">
        <v>43556</v>
      </c>
      <c r="AF11" s="21">
        <f t="shared" si="2"/>
        <v>43556</v>
      </c>
      <c r="AG11" s="21">
        <f t="shared" si="2"/>
        <v>43556</v>
      </c>
      <c r="AH11" s="21">
        <f t="shared" si="2"/>
        <v>43556</v>
      </c>
      <c r="AI11" s="22">
        <f t="shared" si="2"/>
        <v>43556</v>
      </c>
      <c r="AJ11" s="21">
        <v>43922</v>
      </c>
      <c r="AK11" s="21">
        <f t="shared" si="3"/>
        <v>43922</v>
      </c>
      <c r="AL11" s="21">
        <f t="shared" si="3"/>
        <v>43922</v>
      </c>
      <c r="AM11" s="21">
        <f t="shared" si="3"/>
        <v>43922</v>
      </c>
      <c r="AN11" s="22">
        <f t="shared" si="3"/>
        <v>43922</v>
      </c>
      <c r="AO11" s="22">
        <v>44286</v>
      </c>
      <c r="AP11" s="15"/>
      <c r="AQ11" s="16"/>
      <c r="AR11" s="15"/>
      <c r="AS11" s="15"/>
      <c r="AT11" s="16"/>
      <c r="AU11" s="15"/>
      <c r="AV11" s="15"/>
      <c r="AW11" s="15"/>
      <c r="AX11" s="15"/>
      <c r="AY11" s="16"/>
      <c r="AZ11" s="15"/>
      <c r="BA11" s="15"/>
      <c r="BB11" s="15"/>
      <c r="BC11" s="15"/>
      <c r="BD11" s="16"/>
      <c r="BE11" s="6"/>
      <c r="BF11" s="7"/>
      <c r="BG11" s="6"/>
      <c r="BH11" s="6"/>
      <c r="BI11" s="8"/>
      <c r="BJ11" s="7"/>
      <c r="BK11" s="6"/>
      <c r="BL11" s="8"/>
      <c r="BM11" s="8"/>
      <c r="BN11" s="8"/>
      <c r="BO11" s="8"/>
      <c r="BP11" s="7"/>
      <c r="BQ11" s="155"/>
      <c r="BR11" s="8"/>
      <c r="BS11" s="8"/>
      <c r="BT11" s="8"/>
      <c r="BU11" s="8"/>
      <c r="BV11" s="7"/>
      <c r="BW11" s="153">
        <v>0</v>
      </c>
      <c r="BX11" s="151" t="s">
        <v>22</v>
      </c>
      <c r="BY11" s="151"/>
      <c r="BZ11" s="254"/>
      <c r="CA11" s="112"/>
      <c r="CB11" s="150" t="s">
        <v>22</v>
      </c>
      <c r="CC11" s="254"/>
      <c r="CD11" s="112"/>
      <c r="CE11" s="182"/>
      <c r="CF11" s="254"/>
      <c r="CG11" s="112"/>
      <c r="CH11" s="182"/>
      <c r="CI11" s="254"/>
      <c r="CJ11" s="112"/>
      <c r="CK11" s="111"/>
      <c r="CL11" s="111"/>
      <c r="CN11" s="1"/>
      <c r="CO11" s="1"/>
      <c r="CP11" s="1"/>
      <c r="CQ11" s="181"/>
      <c r="CU11" s="57"/>
      <c r="CV11" s="57"/>
      <c r="DA11" s="57"/>
      <c r="DB11" s="57"/>
      <c r="DG11" s="57"/>
      <c r="DH11" s="57"/>
    </row>
    <row r="12" spans="1:119" ht="26.25" customHeight="1" outlineLevel="1" x14ac:dyDescent="0.25">
      <c r="B12" s="247" t="s">
        <v>266</v>
      </c>
      <c r="C12" s="247" t="s">
        <v>254</v>
      </c>
      <c r="D12" s="118"/>
      <c r="E12" s="35"/>
      <c r="F12" s="12"/>
      <c r="G12" s="12"/>
      <c r="H12" s="12"/>
      <c r="I12" s="18"/>
      <c r="J12" s="18"/>
      <c r="K12" s="280">
        <f>BW12</f>
        <v>3.93</v>
      </c>
      <c r="L12" s="2">
        <f>K12</f>
        <v>3.93</v>
      </c>
      <c r="M12" s="183">
        <f t="shared" si="10"/>
        <v>3.93</v>
      </c>
      <c r="N12" s="234">
        <v>4.05</v>
      </c>
      <c r="O12" s="223">
        <f t="shared" si="11"/>
        <v>4.05</v>
      </c>
      <c r="P12" s="5"/>
      <c r="Q12" s="5"/>
      <c r="R12" s="5"/>
      <c r="S12" s="5"/>
      <c r="T12" s="211"/>
      <c r="U12" s="5"/>
      <c r="V12" s="5"/>
      <c r="W12" s="5"/>
      <c r="X12" s="5"/>
      <c r="Y12" s="2"/>
      <c r="Z12" s="255">
        <v>43191</v>
      </c>
      <c r="AA12" s="255">
        <f>Z12</f>
        <v>43191</v>
      </c>
      <c r="AB12" s="21">
        <v>43252</v>
      </c>
      <c r="AC12" s="21">
        <v>43282</v>
      </c>
      <c r="AD12" s="22">
        <v>43374</v>
      </c>
      <c r="AE12" s="21">
        <v>43556</v>
      </c>
      <c r="AF12" s="21">
        <f t="shared" ref="AF12:AI14" si="13">AE12</f>
        <v>43556</v>
      </c>
      <c r="AG12" s="21">
        <f t="shared" si="13"/>
        <v>43556</v>
      </c>
      <c r="AH12" s="21">
        <f t="shared" si="13"/>
        <v>43556</v>
      </c>
      <c r="AI12" s="22">
        <f t="shared" si="13"/>
        <v>43556</v>
      </c>
      <c r="AJ12" s="21">
        <v>43922</v>
      </c>
      <c r="AK12" s="21">
        <f t="shared" ref="AK12:AN14" si="14">AJ12</f>
        <v>43922</v>
      </c>
      <c r="AL12" s="21">
        <f t="shared" si="14"/>
        <v>43922</v>
      </c>
      <c r="AM12" s="21">
        <f t="shared" si="14"/>
        <v>43922</v>
      </c>
      <c r="AN12" s="22">
        <f t="shared" si="14"/>
        <v>43922</v>
      </c>
      <c r="AO12" s="22">
        <v>44286</v>
      </c>
      <c r="AP12" s="15">
        <f>IF(AA12="",AE12-Z12,AA12-Z12)</f>
        <v>0</v>
      </c>
      <c r="AQ12" s="16">
        <f>IF(AP12&lt;AE12-Z12,MIN(AB12,AE12)-AA12,"")</f>
        <v>61</v>
      </c>
      <c r="AR12" s="15">
        <f>IF(SUM(AP12,AQ12)&lt;AE12-Z12,MIN(AC12,AE12)-AB12,"")</f>
        <v>30</v>
      </c>
      <c r="AS12" s="15">
        <f>IF(SUM(AP12:AR12)&lt;AE12-Z12,MIN(AD12,AE12)-AC12,"")</f>
        <v>92</v>
      </c>
      <c r="AT12" s="16">
        <f>IF(AD12="","",AE12-AD12)</f>
        <v>182</v>
      </c>
      <c r="AU12" s="15">
        <f>IF(AF12="",AJ12-AE12,AF12-AE12)</f>
        <v>0</v>
      </c>
      <c r="AV12" s="15">
        <f>IF(AU12&lt;AJ12-AE12,MIN(AG12,AJ12)-AF12,"")</f>
        <v>0</v>
      </c>
      <c r="AW12" s="15">
        <f>IF(SUM(AU12,AV12)&lt;AJ12-AE12,MIN(AH12,AJ12)-AG12,"")</f>
        <v>0</v>
      </c>
      <c r="AX12" s="15">
        <f>IF(SUM(AU12:AW12)&lt;AJ12-AE12,MIN(AI12,AJ12)-AH12,"")</f>
        <v>0</v>
      </c>
      <c r="AY12" s="16">
        <f>IF(AI12="","",AJ12-AI12)</f>
        <v>366</v>
      </c>
      <c r="AZ12" s="15">
        <f>IF(AK12="",AO12-AJ12,AK12-AJ12)</f>
        <v>0</v>
      </c>
      <c r="BA12" s="15">
        <f>IF(AZ12&lt;AO12-AJ12,MIN(AL12,AO12)-AK12,"")</f>
        <v>0</v>
      </c>
      <c r="BB12" s="15">
        <f>IF(SUM(AZ12,BA12)&lt;AO12-AJ12,MIN(AM12,AO12)-AL12,"")</f>
        <v>0</v>
      </c>
      <c r="BC12" s="15">
        <f>IF(SUM(AZ12:BB12)&lt;AO12-AJ12,MIN(AN12,AO12)-AM12,"")</f>
        <v>0</v>
      </c>
      <c r="BD12" s="16">
        <f>IF(AN12="","",AO12-AN12+1)</f>
        <v>365</v>
      </c>
      <c r="BE12" s="6">
        <f>AP12/($AQ$2+$AT$2)</f>
        <v>0</v>
      </c>
      <c r="BF12" s="7">
        <f>AQ12/($AQ$2+$AT$2)</f>
        <v>0.16712328767123288</v>
      </c>
      <c r="BG12" s="6">
        <f>AR12/($AQ$2+$AT$2)</f>
        <v>8.2191780821917804E-2</v>
      </c>
      <c r="BH12" s="6">
        <f>AS12/($AQ$2+$AT$2)</f>
        <v>0.25205479452054796</v>
      </c>
      <c r="BI12" s="8">
        <f>AT12/($AQ$2+$AT$2)</f>
        <v>0.49863013698630138</v>
      </c>
      <c r="BJ12" s="7" t="b">
        <f>SUM(BE12:BI12)=100%</f>
        <v>1</v>
      </c>
      <c r="BK12" s="6">
        <f>AU12/$AY$2</f>
        <v>0</v>
      </c>
      <c r="BL12" s="8">
        <f>AV12/$AY$2</f>
        <v>0</v>
      </c>
      <c r="BM12" s="8">
        <f>AW12/$AY$2</f>
        <v>0</v>
      </c>
      <c r="BN12" s="8">
        <f>AX12/$AY$2</f>
        <v>0</v>
      </c>
      <c r="BO12" s="8">
        <f>AY12/$AY$2</f>
        <v>1</v>
      </c>
      <c r="BP12" s="7" t="b">
        <f>SUM(BK12:BO12)=100%</f>
        <v>1</v>
      </c>
      <c r="BQ12" s="155">
        <f>AZ12/$BD$2</f>
        <v>0</v>
      </c>
      <c r="BR12" s="8">
        <f>BA12/$BD$2</f>
        <v>0</v>
      </c>
      <c r="BS12" s="8">
        <f>BB12/$BD$2</f>
        <v>0</v>
      </c>
      <c r="BT12" s="8">
        <f>BC12/$BD$2</f>
        <v>0</v>
      </c>
      <c r="BU12" s="8">
        <f>BD12/$BD$2</f>
        <v>1</v>
      </c>
      <c r="BV12" s="7" t="b">
        <f>SUM(BQ12:BU12)=100%</f>
        <v>1</v>
      </c>
      <c r="BW12" s="153">
        <v>3.93</v>
      </c>
      <c r="BX12" s="151" t="s">
        <v>22</v>
      </c>
      <c r="BY12" s="151"/>
      <c r="BZ12" s="254"/>
      <c r="CA12" s="112"/>
      <c r="CB12" s="150" t="s">
        <v>22</v>
      </c>
      <c r="CC12" s="254"/>
      <c r="CD12" s="112"/>
      <c r="CE12" s="182"/>
      <c r="CF12" s="254"/>
      <c r="CG12" s="112"/>
      <c r="CH12" s="182"/>
      <c r="CI12" s="254"/>
      <c r="CJ12" s="112"/>
      <c r="CK12" s="111"/>
      <c r="CL12" s="111"/>
      <c r="CN12" s="1"/>
      <c r="CO12" s="1"/>
      <c r="CP12" s="1"/>
      <c r="CQ12" s="181"/>
      <c r="CU12" s="57"/>
      <c r="CV12" s="57"/>
      <c r="DA12" s="57"/>
      <c r="DB12" s="57"/>
      <c r="DG12" s="57"/>
      <c r="DH12" s="57"/>
    </row>
    <row r="13" spans="1:119" ht="26.25" customHeight="1" outlineLevel="1" x14ac:dyDescent="0.25">
      <c r="B13" s="106" t="s">
        <v>178</v>
      </c>
      <c r="C13" s="247" t="s">
        <v>270</v>
      </c>
      <c r="D13" s="118"/>
      <c r="E13" s="35"/>
      <c r="F13" s="12"/>
      <c r="G13" s="12"/>
      <c r="H13" s="12"/>
      <c r="I13" s="18"/>
      <c r="J13" s="18"/>
      <c r="K13" s="280">
        <v>7.26</v>
      </c>
      <c r="L13" s="2">
        <f>ROUNDDOWN(K13,2)</f>
        <v>7.26</v>
      </c>
      <c r="M13" s="183">
        <f t="shared" si="10"/>
        <v>7.26</v>
      </c>
      <c r="N13" s="234">
        <f>M13</f>
        <v>7.26</v>
      </c>
      <c r="O13" s="223">
        <f t="shared" si="11"/>
        <v>7.26</v>
      </c>
      <c r="P13" s="5"/>
      <c r="Q13" s="5"/>
      <c r="R13" s="5"/>
      <c r="S13" s="5"/>
      <c r="T13" s="211"/>
      <c r="U13" s="5"/>
      <c r="V13" s="5"/>
      <c r="W13" s="5"/>
      <c r="X13" s="5"/>
      <c r="Y13" s="2"/>
      <c r="Z13" s="255">
        <v>43191</v>
      </c>
      <c r="AA13" s="255">
        <f t="shared" ref="AA13:AA14" si="15">Z13</f>
        <v>43191</v>
      </c>
      <c r="AB13" s="21">
        <v>43252</v>
      </c>
      <c r="AC13" s="21">
        <v>43282</v>
      </c>
      <c r="AD13" s="22">
        <v>43374</v>
      </c>
      <c r="AE13" s="21">
        <v>43556</v>
      </c>
      <c r="AF13" s="21">
        <f t="shared" si="13"/>
        <v>43556</v>
      </c>
      <c r="AG13" s="21">
        <f t="shared" si="13"/>
        <v>43556</v>
      </c>
      <c r="AH13" s="21">
        <f t="shared" si="13"/>
        <v>43556</v>
      </c>
      <c r="AI13" s="22">
        <f t="shared" si="13"/>
        <v>43556</v>
      </c>
      <c r="AJ13" s="21">
        <v>43922</v>
      </c>
      <c r="AK13" s="21">
        <f t="shared" si="14"/>
        <v>43922</v>
      </c>
      <c r="AL13" s="21">
        <f t="shared" si="14"/>
        <v>43922</v>
      </c>
      <c r="AM13" s="21">
        <f t="shared" si="14"/>
        <v>43922</v>
      </c>
      <c r="AN13" s="22">
        <f t="shared" si="14"/>
        <v>43922</v>
      </c>
      <c r="AO13" s="22">
        <v>44286</v>
      </c>
      <c r="AP13" s="15"/>
      <c r="AQ13" s="16"/>
      <c r="AR13" s="15"/>
      <c r="AS13" s="15"/>
      <c r="AT13" s="16"/>
      <c r="AU13" s="15"/>
      <c r="AV13" s="15"/>
      <c r="AW13" s="15"/>
      <c r="AX13" s="15"/>
      <c r="AY13" s="16"/>
      <c r="AZ13" s="15"/>
      <c r="BA13" s="15"/>
      <c r="BB13" s="15"/>
      <c r="BC13" s="15"/>
      <c r="BD13" s="16"/>
      <c r="BE13" s="6"/>
      <c r="BF13" s="7"/>
      <c r="BG13" s="6"/>
      <c r="BH13" s="6"/>
      <c r="BI13" s="8"/>
      <c r="BJ13" s="7"/>
      <c r="BK13" s="6"/>
      <c r="BL13" s="8"/>
      <c r="BM13" s="8"/>
      <c r="BN13" s="8"/>
      <c r="BO13" s="8"/>
      <c r="BP13" s="7"/>
      <c r="BQ13" s="155"/>
      <c r="BR13" s="8"/>
      <c r="BS13" s="8"/>
      <c r="BT13" s="8"/>
      <c r="BU13" s="8"/>
      <c r="BV13" s="8"/>
      <c r="BW13" s="153">
        <v>10.28</v>
      </c>
      <c r="BX13" s="151" t="s">
        <v>22</v>
      </c>
      <c r="BY13" s="151"/>
      <c r="BZ13" s="254"/>
      <c r="CA13" s="112"/>
      <c r="CB13" s="150" t="s">
        <v>22</v>
      </c>
      <c r="CC13" s="254"/>
      <c r="CD13" s="112"/>
      <c r="CE13" s="182"/>
      <c r="CF13" s="254"/>
      <c r="CG13" s="112"/>
      <c r="CH13" s="182"/>
      <c r="CI13" s="254"/>
      <c r="CJ13" s="112"/>
      <c r="CK13" s="111"/>
      <c r="CL13" s="111"/>
      <c r="CN13" s="1"/>
      <c r="CO13" s="1"/>
      <c r="CP13" s="1"/>
      <c r="CQ13" s="181"/>
      <c r="CU13" s="57"/>
      <c r="CV13" s="57"/>
      <c r="DA13" s="57"/>
      <c r="DB13" s="57"/>
      <c r="DG13" s="57"/>
      <c r="DH13" s="57"/>
    </row>
    <row r="14" spans="1:119" ht="26.25" customHeight="1" outlineLevel="1" x14ac:dyDescent="0.25">
      <c r="B14" s="138" t="s">
        <v>167</v>
      </c>
      <c r="C14" s="279" t="s">
        <v>269</v>
      </c>
      <c r="D14" s="119"/>
      <c r="E14" s="93"/>
      <c r="F14" s="12"/>
      <c r="G14" s="12"/>
      <c r="H14" s="12"/>
      <c r="I14" s="18"/>
      <c r="J14" s="18"/>
      <c r="K14" s="281">
        <f>'LLU Compliance summary'!H63</f>
        <v>7.26</v>
      </c>
      <c r="L14" s="2">
        <f>ROUNDDOWN(K14,2)</f>
        <v>7.26</v>
      </c>
      <c r="M14" s="183">
        <f t="shared" si="10"/>
        <v>7.26</v>
      </c>
      <c r="N14" s="234">
        <f>M14</f>
        <v>7.26</v>
      </c>
      <c r="O14" s="223">
        <f t="shared" si="11"/>
        <v>7.26</v>
      </c>
      <c r="P14" s="5"/>
      <c r="Q14" s="5"/>
      <c r="R14" s="5"/>
      <c r="S14" s="5"/>
      <c r="T14" s="211"/>
      <c r="U14" s="5"/>
      <c r="V14" s="5"/>
      <c r="W14" s="5"/>
      <c r="X14" s="5"/>
      <c r="Y14" s="2"/>
      <c r="Z14" s="255">
        <v>43191</v>
      </c>
      <c r="AA14" s="255">
        <f t="shared" si="15"/>
        <v>43191</v>
      </c>
      <c r="AB14" s="21">
        <v>43252</v>
      </c>
      <c r="AC14" s="21">
        <v>43282</v>
      </c>
      <c r="AD14" s="22">
        <v>43374</v>
      </c>
      <c r="AE14" s="21">
        <v>43556</v>
      </c>
      <c r="AF14" s="21">
        <f t="shared" si="13"/>
        <v>43556</v>
      </c>
      <c r="AG14" s="21">
        <f t="shared" si="13"/>
        <v>43556</v>
      </c>
      <c r="AH14" s="21">
        <f t="shared" si="13"/>
        <v>43556</v>
      </c>
      <c r="AI14" s="22">
        <f t="shared" si="13"/>
        <v>43556</v>
      </c>
      <c r="AJ14" s="21">
        <v>43922</v>
      </c>
      <c r="AK14" s="21">
        <f t="shared" si="14"/>
        <v>43922</v>
      </c>
      <c r="AL14" s="21">
        <f t="shared" si="14"/>
        <v>43922</v>
      </c>
      <c r="AM14" s="21">
        <f t="shared" si="14"/>
        <v>43922</v>
      </c>
      <c r="AN14" s="22">
        <f t="shared" si="14"/>
        <v>43922</v>
      </c>
      <c r="AO14" s="22">
        <v>44286</v>
      </c>
      <c r="AP14" s="15"/>
      <c r="AQ14" s="16"/>
      <c r="AR14" s="15"/>
      <c r="AS14" s="15"/>
      <c r="AT14" s="16"/>
      <c r="AU14" s="15"/>
      <c r="AV14" s="15"/>
      <c r="AW14" s="15"/>
      <c r="AX14" s="15"/>
      <c r="AY14" s="16"/>
      <c r="AZ14" s="15"/>
      <c r="BA14" s="15"/>
      <c r="BB14" s="15"/>
      <c r="BC14" s="15"/>
      <c r="BD14" s="16"/>
      <c r="BE14" s="6"/>
      <c r="BF14" s="7"/>
      <c r="BG14" s="6"/>
      <c r="BH14" s="6"/>
      <c r="BI14" s="8"/>
      <c r="BJ14" s="7"/>
      <c r="BK14" s="6"/>
      <c r="BL14" s="8"/>
      <c r="BM14" s="8"/>
      <c r="BN14" s="8"/>
      <c r="BO14" s="8"/>
      <c r="BP14" s="7"/>
      <c r="BQ14" s="155"/>
      <c r="BR14" s="8"/>
      <c r="BS14" s="8"/>
      <c r="BT14" s="8"/>
      <c r="BU14" s="8"/>
      <c r="BV14" s="8"/>
      <c r="BW14" s="153">
        <v>10.28</v>
      </c>
      <c r="BX14" s="151" t="s">
        <v>22</v>
      </c>
      <c r="BY14" s="151"/>
      <c r="BZ14" s="254"/>
      <c r="CA14" s="112"/>
      <c r="CB14" s="150" t="s">
        <v>22</v>
      </c>
      <c r="CC14" s="254"/>
      <c r="CD14" s="112"/>
      <c r="CE14" s="182"/>
      <c r="CF14" s="254"/>
      <c r="CG14" s="112"/>
      <c r="CH14" s="182"/>
      <c r="CI14" s="254"/>
      <c r="CJ14" s="112"/>
      <c r="CK14" s="111"/>
      <c r="CL14" s="111"/>
      <c r="CN14" s="1"/>
      <c r="CO14" s="1"/>
      <c r="CP14" s="1"/>
      <c r="CQ14" s="181"/>
      <c r="CU14" s="57"/>
      <c r="CV14" s="57"/>
      <c r="DA14" s="57"/>
      <c r="DB14" s="57"/>
      <c r="DG14" s="57"/>
      <c r="DH14" s="57"/>
    </row>
    <row r="15" spans="1:119" ht="26.25" customHeight="1" x14ac:dyDescent="0.25">
      <c r="B15" s="94"/>
      <c r="C15" s="94"/>
      <c r="D15" s="120"/>
      <c r="E15" s="94"/>
      <c r="F15" s="12"/>
      <c r="G15" s="12"/>
      <c r="H15" s="12"/>
      <c r="I15" s="18"/>
      <c r="J15" s="18"/>
      <c r="K15" s="12"/>
      <c r="L15" s="18"/>
      <c r="M15" s="12"/>
      <c r="N15" s="12"/>
      <c r="O15" s="12"/>
      <c r="P15" s="12"/>
      <c r="Q15" s="12"/>
      <c r="R15" s="12"/>
      <c r="S15" s="12"/>
      <c r="T15" s="158"/>
      <c r="U15" s="12"/>
      <c r="V15" s="12"/>
      <c r="W15" s="12"/>
      <c r="X15" s="12"/>
      <c r="Y15" s="18"/>
      <c r="Z15" s="12"/>
      <c r="AA15" s="12"/>
      <c r="AB15" s="12"/>
      <c r="AC15" s="12"/>
      <c r="AD15" s="18"/>
      <c r="AE15" s="12"/>
      <c r="AF15" s="12"/>
      <c r="AG15" s="12"/>
      <c r="AH15" s="12"/>
      <c r="AI15" s="18"/>
      <c r="AJ15" s="12"/>
      <c r="AK15" s="12"/>
      <c r="AL15" s="12"/>
      <c r="AM15" s="12"/>
      <c r="AN15" s="18"/>
      <c r="AO15" s="18"/>
      <c r="AP15" s="12"/>
      <c r="AQ15" s="18" t="str">
        <f>IF(AP15&lt;AE15-Z15,MIN(AB15,AE15)-AA15,"")</f>
        <v/>
      </c>
      <c r="AR15" s="12" t="str">
        <f>IF(SUM(AP15,AQ15)&lt;AE15-Z15,MIN(AC15,AE15)-AB15,"")</f>
        <v/>
      </c>
      <c r="AS15" s="12" t="str">
        <f>IF(SUM(AP15:AR15)&lt;AE15-Z15,MIN(AD15,AE15)-AC15,"")</f>
        <v/>
      </c>
      <c r="AT15" s="18" t="str">
        <f>IF(AD15="","",AE15-AD15)</f>
        <v/>
      </c>
      <c r="AU15" s="12"/>
      <c r="AV15" s="12" t="str">
        <f>IF(AU15&lt;AJ15-AE15,MIN(AG15,AJ15)-AF15,"")</f>
        <v/>
      </c>
      <c r="AW15" s="12" t="str">
        <f>IF(SUM(AU15,AV15)&lt;AJ15-AE15,MIN(AH15,AJ15)-AG15,"")</f>
        <v/>
      </c>
      <c r="AX15" s="12" t="str">
        <f>IF(SUM(AU15:AW15)&lt;AJ15-AE15,MIN(AI15,AJ15)-AH15,"")</f>
        <v/>
      </c>
      <c r="AY15" s="18" t="str">
        <f>IF(AI15="","",AJ15-AI15)</f>
        <v/>
      </c>
      <c r="AZ15" s="12"/>
      <c r="BA15" s="12" t="str">
        <f>IF(AZ15&lt;AO15-AJ15,MIN(AL15,AO15)-AK15,"")</f>
        <v/>
      </c>
      <c r="BB15" s="12" t="str">
        <f>IF(SUM(AZ15,BA15)&lt;AO15-AJ15,MIN(AM15,AO15)-AL15,"")</f>
        <v/>
      </c>
      <c r="BC15" s="12" t="str">
        <f>IF(SUM(AZ15:BB15)&lt;AO15-AJ15,MIN(AN15,AO15)-AM15,"")</f>
        <v/>
      </c>
      <c r="BD15" s="18" t="str">
        <f>IF(AN15="","",AO15-AN15)</f>
        <v/>
      </c>
      <c r="BE15" s="12"/>
      <c r="BF15" s="18" t="str">
        <f t="shared" ref="BF15:BI22" si="16">IFERROR(AQ15/SUM($AP15:$AT15),"")</f>
        <v/>
      </c>
      <c r="BG15" s="12" t="str">
        <f t="shared" si="16"/>
        <v/>
      </c>
      <c r="BH15" s="12" t="str">
        <f t="shared" si="16"/>
        <v/>
      </c>
      <c r="BI15" s="12" t="str">
        <f t="shared" si="16"/>
        <v/>
      </c>
      <c r="BJ15" s="18"/>
      <c r="BK15" s="12"/>
      <c r="BL15" s="12" t="str">
        <f t="shared" ref="BL15:BO22" si="17">IFERROR(AV15/SUM($AU15:$AY15),"")</f>
        <v/>
      </c>
      <c r="BM15" s="12" t="str">
        <f t="shared" si="17"/>
        <v/>
      </c>
      <c r="BN15" s="12" t="str">
        <f t="shared" si="17"/>
        <v/>
      </c>
      <c r="BO15" s="12" t="str">
        <f t="shared" si="17"/>
        <v/>
      </c>
      <c r="BP15" s="18"/>
      <c r="BQ15" s="12"/>
      <c r="BR15" s="12"/>
      <c r="BS15" s="12"/>
      <c r="BT15" s="12"/>
      <c r="BU15" s="12"/>
      <c r="BV15" s="12"/>
      <c r="BW15" s="158"/>
      <c r="BX15" s="229"/>
      <c r="BY15" s="229"/>
      <c r="BZ15" s="17"/>
      <c r="CA15" s="332"/>
      <c r="CB15" s="12"/>
      <c r="CC15" s="17"/>
      <c r="CD15" s="332"/>
      <c r="CE15" s="5"/>
      <c r="CF15" s="17"/>
      <c r="CG15" s="332"/>
      <c r="CH15" s="5"/>
      <c r="CI15" s="17"/>
      <c r="CJ15" s="332"/>
      <c r="CK15" s="17"/>
      <c r="CL15" s="17"/>
      <c r="CM15" s="332"/>
      <c r="CN15" s="5"/>
      <c r="CO15" s="5"/>
      <c r="CP15" s="5"/>
      <c r="CQ15" s="2"/>
      <c r="CR15" s="60"/>
      <c r="CS15" s="60"/>
      <c r="CX15" s="60"/>
      <c r="CY15" s="60"/>
      <c r="DD15" s="60"/>
      <c r="DE15" s="60"/>
      <c r="DJ15" s="60"/>
      <c r="DK15" s="60"/>
      <c r="DM15" s="60"/>
      <c r="DN15" s="60"/>
    </row>
    <row r="16" spans="1:119" ht="26.25" hidden="1" customHeight="1" x14ac:dyDescent="0.25">
      <c r="B16" s="35" t="s">
        <v>127</v>
      </c>
      <c r="C16" s="35"/>
      <c r="D16" s="118"/>
      <c r="E16" s="35"/>
      <c r="F16" s="12"/>
      <c r="G16" s="12"/>
      <c r="H16" s="12"/>
      <c r="I16" s="18"/>
      <c r="J16" s="18"/>
      <c r="K16" s="105" t="e">
        <f>'LLU Compliance summary'!#REF!</f>
        <v>#REF!</v>
      </c>
      <c r="L16" s="2"/>
      <c r="M16" s="183"/>
      <c r="N16" s="183"/>
      <c r="O16" s="2"/>
      <c r="P16" s="5"/>
      <c r="Q16" s="5"/>
      <c r="R16" s="5"/>
      <c r="S16" s="5"/>
      <c r="T16" s="211"/>
      <c r="U16" s="5"/>
      <c r="V16" s="5"/>
      <c r="W16" s="5"/>
      <c r="X16" s="5"/>
      <c r="Y16" s="2"/>
      <c r="Z16" s="255">
        <v>43191</v>
      </c>
      <c r="AA16" s="255"/>
      <c r="AB16" s="21"/>
      <c r="AC16" s="21"/>
      <c r="AD16" s="22"/>
      <c r="AE16" s="21">
        <v>43556</v>
      </c>
      <c r="AF16" s="21"/>
      <c r="AG16" s="21"/>
      <c r="AH16" s="21"/>
      <c r="AI16" s="22"/>
      <c r="AJ16" s="21">
        <v>43922</v>
      </c>
      <c r="AK16" s="21"/>
      <c r="AL16" s="21"/>
      <c r="AM16" s="21"/>
      <c r="AN16" s="22"/>
      <c r="AO16" s="22">
        <v>44287</v>
      </c>
      <c r="AP16" s="15">
        <f t="shared" ref="AP16:AP22" si="18">IF(AA16="",AE16-Z16,AA16-Z16)</f>
        <v>365</v>
      </c>
      <c r="AQ16" s="16"/>
      <c r="AR16" s="15"/>
      <c r="AS16" s="15"/>
      <c r="AT16" s="16"/>
      <c r="AU16" s="15">
        <f t="shared" ref="AU16:AU22" si="19">IF(AF16="",AJ16-AE16,AF16-AE16)</f>
        <v>366</v>
      </c>
      <c r="AV16" s="15"/>
      <c r="AW16" s="15"/>
      <c r="AX16" s="15"/>
      <c r="AY16" s="16"/>
      <c r="AZ16" s="15">
        <f t="shared" ref="AZ16:AZ22" si="20">IF(AK16="",AO16-AJ16,AK16-AJ16)</f>
        <v>365</v>
      </c>
      <c r="BA16" s="15"/>
      <c r="BB16" s="15"/>
      <c r="BC16" s="15"/>
      <c r="BD16" s="16"/>
      <c r="BE16" s="6">
        <f t="shared" ref="BE16:BE22" si="21">AP16/SUM($AP16:$AT16)</f>
        <v>1</v>
      </c>
      <c r="BF16" s="7">
        <f t="shared" si="16"/>
        <v>0</v>
      </c>
      <c r="BG16" s="6">
        <f t="shared" si="16"/>
        <v>0</v>
      </c>
      <c r="BH16" s="6">
        <f t="shared" si="16"/>
        <v>0</v>
      </c>
      <c r="BI16" s="8">
        <f t="shared" si="16"/>
        <v>0</v>
      </c>
      <c r="BJ16" s="7"/>
      <c r="BK16" s="6">
        <f t="shared" ref="BK16:BK22" si="22">AU16/SUM($AU16:$AY16)</f>
        <v>1</v>
      </c>
      <c r="BL16" s="8">
        <f t="shared" si="17"/>
        <v>0</v>
      </c>
      <c r="BM16" s="8">
        <f t="shared" si="17"/>
        <v>0</v>
      </c>
      <c r="BN16" s="8">
        <f t="shared" si="17"/>
        <v>0</v>
      </c>
      <c r="BO16" s="8">
        <f t="shared" si="17"/>
        <v>0</v>
      </c>
      <c r="BP16" s="7"/>
      <c r="BQ16" s="155">
        <f t="shared" ref="BQ16:BQ22" si="23">AZ16/SUM($AZ16:$BD16)</f>
        <v>1</v>
      </c>
      <c r="BR16" s="8">
        <f t="shared" ref="BR16:BU22" si="24">IFERROR(BA16/SUM($AZ16:$BD16),"")</f>
        <v>0</v>
      </c>
      <c r="BS16" s="8">
        <f t="shared" si="24"/>
        <v>0</v>
      </c>
      <c r="BT16" s="8">
        <f t="shared" si="24"/>
        <v>0</v>
      </c>
      <c r="BU16" s="8">
        <f t="shared" si="24"/>
        <v>0</v>
      </c>
      <c r="BV16" s="8"/>
      <c r="BW16" s="153">
        <v>125.46</v>
      </c>
      <c r="BX16" s="89" t="e">
        <f t="shared" ref="BX16:BX22" si="25">K16*BE16+L16*BF16+M16*BG16+N16*BH16+O16*BI16</f>
        <v>#REF!</v>
      </c>
      <c r="BY16" s="89"/>
      <c r="BZ16" s="254"/>
      <c r="CA16" s="112"/>
      <c r="CB16" s="92" t="s">
        <v>22</v>
      </c>
      <c r="CC16" s="254"/>
      <c r="CD16" s="112"/>
      <c r="CE16" s="182"/>
      <c r="CF16" s="254"/>
      <c r="CG16" s="112"/>
      <c r="CH16" s="182"/>
      <c r="CI16" s="254"/>
      <c r="CJ16" s="112"/>
      <c r="CK16" s="111"/>
      <c r="CL16" s="111"/>
      <c r="CN16" s="406"/>
      <c r="CO16" s="403"/>
      <c r="CP16" s="99"/>
      <c r="CQ16" s="100"/>
      <c r="CR16" s="60"/>
      <c r="CS16" s="60"/>
      <c r="CX16" s="60"/>
      <c r="CY16" s="60"/>
      <c r="DD16" s="60"/>
      <c r="DE16" s="60"/>
      <c r="DJ16" s="60"/>
      <c r="DK16" s="60"/>
      <c r="DM16" s="60"/>
      <c r="DN16" s="60"/>
    </row>
    <row r="17" spans="2:118" ht="26.25" hidden="1" customHeight="1" x14ac:dyDescent="0.25">
      <c r="B17" s="35" t="s">
        <v>128</v>
      </c>
      <c r="C17" s="35"/>
      <c r="D17" s="118"/>
      <c r="E17" s="35"/>
      <c r="F17" s="12"/>
      <c r="G17" s="12"/>
      <c r="H17" s="12"/>
      <c r="I17" s="18"/>
      <c r="J17" s="18"/>
      <c r="K17" s="105" t="e">
        <f>'LLU Compliance summary'!#REF!</f>
        <v>#REF!</v>
      </c>
      <c r="L17" s="2"/>
      <c r="M17" s="183"/>
      <c r="N17" s="183"/>
      <c r="O17" s="2"/>
      <c r="P17" s="5"/>
      <c r="Q17" s="5"/>
      <c r="R17" s="5"/>
      <c r="S17" s="5"/>
      <c r="T17" s="211"/>
      <c r="U17" s="5"/>
      <c r="V17" s="5"/>
      <c r="W17" s="5"/>
      <c r="X17" s="5"/>
      <c r="Y17" s="2"/>
      <c r="Z17" s="255">
        <v>43191</v>
      </c>
      <c r="AA17" s="255"/>
      <c r="AB17" s="21"/>
      <c r="AC17" s="21"/>
      <c r="AD17" s="22"/>
      <c r="AE17" s="21">
        <v>43556</v>
      </c>
      <c r="AF17" s="21"/>
      <c r="AG17" s="21"/>
      <c r="AH17" s="21"/>
      <c r="AI17" s="22"/>
      <c r="AJ17" s="21">
        <v>43922</v>
      </c>
      <c r="AK17" s="21"/>
      <c r="AL17" s="21"/>
      <c r="AM17" s="21"/>
      <c r="AN17" s="22"/>
      <c r="AO17" s="22">
        <v>44287</v>
      </c>
      <c r="AP17" s="15">
        <f t="shared" si="18"/>
        <v>365</v>
      </c>
      <c r="AQ17" s="16"/>
      <c r="AR17" s="15"/>
      <c r="AS17" s="15"/>
      <c r="AT17" s="16"/>
      <c r="AU17" s="15">
        <f t="shared" si="19"/>
        <v>366</v>
      </c>
      <c r="AV17" s="15"/>
      <c r="AW17" s="15"/>
      <c r="AX17" s="15"/>
      <c r="AY17" s="16"/>
      <c r="AZ17" s="15">
        <f t="shared" si="20"/>
        <v>365</v>
      </c>
      <c r="BA17" s="15"/>
      <c r="BB17" s="15"/>
      <c r="BC17" s="15"/>
      <c r="BD17" s="16"/>
      <c r="BE17" s="6">
        <f t="shared" si="21"/>
        <v>1</v>
      </c>
      <c r="BF17" s="7">
        <f t="shared" si="16"/>
        <v>0</v>
      </c>
      <c r="BG17" s="6">
        <f t="shared" si="16"/>
        <v>0</v>
      </c>
      <c r="BH17" s="6">
        <f t="shared" si="16"/>
        <v>0</v>
      </c>
      <c r="BI17" s="8">
        <f t="shared" si="16"/>
        <v>0</v>
      </c>
      <c r="BJ17" s="7"/>
      <c r="BK17" s="6">
        <f t="shared" si="22"/>
        <v>1</v>
      </c>
      <c r="BL17" s="8">
        <f t="shared" si="17"/>
        <v>0</v>
      </c>
      <c r="BM17" s="8">
        <f t="shared" si="17"/>
        <v>0</v>
      </c>
      <c r="BN17" s="8">
        <f t="shared" si="17"/>
        <v>0</v>
      </c>
      <c r="BO17" s="8">
        <f t="shared" si="17"/>
        <v>0</v>
      </c>
      <c r="BP17" s="7"/>
      <c r="BQ17" s="155">
        <f t="shared" si="23"/>
        <v>1</v>
      </c>
      <c r="BR17" s="8">
        <f t="shared" si="24"/>
        <v>0</v>
      </c>
      <c r="BS17" s="8">
        <f t="shared" si="24"/>
        <v>0</v>
      </c>
      <c r="BT17" s="8">
        <f t="shared" si="24"/>
        <v>0</v>
      </c>
      <c r="BU17" s="8">
        <f t="shared" si="24"/>
        <v>0</v>
      </c>
      <c r="BV17" s="8"/>
      <c r="BW17" s="153">
        <v>58.41</v>
      </c>
      <c r="BX17" s="89" t="e">
        <f t="shared" si="25"/>
        <v>#REF!</v>
      </c>
      <c r="BY17" s="89"/>
      <c r="BZ17" s="254"/>
      <c r="CA17" s="112"/>
      <c r="CB17" s="92" t="s">
        <v>22</v>
      </c>
      <c r="CC17" s="254"/>
      <c r="CD17" s="112"/>
      <c r="CE17" s="182"/>
      <c r="CF17" s="254"/>
      <c r="CG17" s="112"/>
      <c r="CH17" s="182"/>
      <c r="CI17" s="254"/>
      <c r="CJ17" s="112"/>
      <c r="CK17" s="111"/>
      <c r="CL17" s="111"/>
      <c r="CN17" s="407"/>
      <c r="CO17" s="404"/>
      <c r="CP17" s="99"/>
      <c r="CQ17" s="100"/>
      <c r="CR17" s="60"/>
      <c r="CS17" s="60"/>
      <c r="CX17" s="60"/>
      <c r="CY17" s="60"/>
      <c r="DD17" s="60"/>
      <c r="DE17" s="60"/>
      <c r="DJ17" s="60"/>
      <c r="DK17" s="60"/>
      <c r="DM17" s="60"/>
      <c r="DN17" s="60"/>
    </row>
    <row r="18" spans="2:118" ht="26.25" hidden="1" customHeight="1" x14ac:dyDescent="0.25">
      <c r="B18" s="35" t="s">
        <v>129</v>
      </c>
      <c r="C18" s="35"/>
      <c r="D18" s="118"/>
      <c r="E18" s="35"/>
      <c r="F18" s="12"/>
      <c r="G18" s="12"/>
      <c r="H18" s="12"/>
      <c r="I18" s="18"/>
      <c r="J18" s="18"/>
      <c r="K18" s="105" t="e">
        <f>'LLU Compliance summary'!#REF!</f>
        <v>#REF!</v>
      </c>
      <c r="L18" s="2"/>
      <c r="M18" s="183"/>
      <c r="N18" s="183"/>
      <c r="O18" s="2"/>
      <c r="P18" s="5"/>
      <c r="Q18" s="5"/>
      <c r="R18" s="5"/>
      <c r="S18" s="5"/>
      <c r="T18" s="211"/>
      <c r="U18" s="5"/>
      <c r="V18" s="5"/>
      <c r="W18" s="5"/>
      <c r="X18" s="5"/>
      <c r="Y18" s="2"/>
      <c r="Z18" s="255">
        <v>43191</v>
      </c>
      <c r="AA18" s="255"/>
      <c r="AB18" s="21"/>
      <c r="AC18" s="21"/>
      <c r="AD18" s="22"/>
      <c r="AE18" s="21">
        <v>43556</v>
      </c>
      <c r="AF18" s="21"/>
      <c r="AG18" s="21"/>
      <c r="AH18" s="21"/>
      <c r="AI18" s="22"/>
      <c r="AJ18" s="21">
        <v>43922</v>
      </c>
      <c r="AK18" s="21"/>
      <c r="AL18" s="21"/>
      <c r="AM18" s="21"/>
      <c r="AN18" s="22"/>
      <c r="AO18" s="22">
        <v>44287</v>
      </c>
      <c r="AP18" s="15">
        <f t="shared" si="18"/>
        <v>365</v>
      </c>
      <c r="AQ18" s="16"/>
      <c r="AR18" s="15"/>
      <c r="AS18" s="15"/>
      <c r="AT18" s="16"/>
      <c r="AU18" s="15">
        <f t="shared" si="19"/>
        <v>366</v>
      </c>
      <c r="AV18" s="15"/>
      <c r="AW18" s="15"/>
      <c r="AX18" s="15"/>
      <c r="AY18" s="16"/>
      <c r="AZ18" s="15">
        <f t="shared" si="20"/>
        <v>365</v>
      </c>
      <c r="BA18" s="15"/>
      <c r="BB18" s="15"/>
      <c r="BC18" s="15"/>
      <c r="BD18" s="16"/>
      <c r="BE18" s="6">
        <f t="shared" si="21"/>
        <v>1</v>
      </c>
      <c r="BF18" s="7">
        <f t="shared" si="16"/>
        <v>0</v>
      </c>
      <c r="BG18" s="6">
        <f t="shared" si="16"/>
        <v>0</v>
      </c>
      <c r="BH18" s="6">
        <f t="shared" si="16"/>
        <v>0</v>
      </c>
      <c r="BI18" s="8">
        <f t="shared" si="16"/>
        <v>0</v>
      </c>
      <c r="BJ18" s="7"/>
      <c r="BK18" s="6">
        <f t="shared" si="22"/>
        <v>1</v>
      </c>
      <c r="BL18" s="8">
        <f t="shared" si="17"/>
        <v>0</v>
      </c>
      <c r="BM18" s="8">
        <f t="shared" si="17"/>
        <v>0</v>
      </c>
      <c r="BN18" s="8">
        <f t="shared" si="17"/>
        <v>0</v>
      </c>
      <c r="BO18" s="8">
        <f t="shared" si="17"/>
        <v>0</v>
      </c>
      <c r="BP18" s="7"/>
      <c r="BQ18" s="155">
        <f t="shared" si="23"/>
        <v>1</v>
      </c>
      <c r="BR18" s="8">
        <f t="shared" si="24"/>
        <v>0</v>
      </c>
      <c r="BS18" s="8">
        <f t="shared" si="24"/>
        <v>0</v>
      </c>
      <c r="BT18" s="8">
        <f t="shared" si="24"/>
        <v>0</v>
      </c>
      <c r="BU18" s="8">
        <f t="shared" si="24"/>
        <v>0</v>
      </c>
      <c r="BV18" s="8"/>
      <c r="BW18" s="153">
        <v>41.19</v>
      </c>
      <c r="BX18" s="89" t="e">
        <f t="shared" si="25"/>
        <v>#REF!</v>
      </c>
      <c r="BY18" s="89"/>
      <c r="BZ18" s="254"/>
      <c r="CA18" s="112"/>
      <c r="CB18" s="92" t="s">
        <v>22</v>
      </c>
      <c r="CC18" s="254"/>
      <c r="CD18" s="112"/>
      <c r="CE18" s="182"/>
      <c r="CF18" s="254"/>
      <c r="CG18" s="112"/>
      <c r="CH18" s="182"/>
      <c r="CI18" s="254"/>
      <c r="CJ18" s="112"/>
      <c r="CK18" s="111"/>
      <c r="CL18" s="111"/>
      <c r="CN18" s="407"/>
      <c r="CO18" s="404"/>
      <c r="CP18" s="99"/>
      <c r="CQ18" s="100"/>
      <c r="CR18" s="60"/>
      <c r="CS18" s="60"/>
      <c r="CX18" s="60"/>
      <c r="CY18" s="60"/>
      <c r="DD18" s="60"/>
      <c r="DE18" s="60"/>
      <c r="DJ18" s="60"/>
      <c r="DK18" s="60"/>
      <c r="DM18" s="60"/>
      <c r="DN18" s="60"/>
    </row>
    <row r="19" spans="2:118" ht="26.25" hidden="1" customHeight="1" x14ac:dyDescent="0.25">
      <c r="B19" s="35" t="s">
        <v>130</v>
      </c>
      <c r="C19" s="35"/>
      <c r="D19" s="118"/>
      <c r="E19" s="35"/>
      <c r="F19" s="12"/>
      <c r="G19" s="12"/>
      <c r="H19" s="12"/>
      <c r="I19" s="18"/>
      <c r="J19" s="18"/>
      <c r="K19" s="105" t="e">
        <f>'LLU Compliance summary'!#REF!</f>
        <v>#REF!</v>
      </c>
      <c r="L19" s="2"/>
      <c r="M19" s="183"/>
      <c r="N19" s="183"/>
      <c r="O19" s="2"/>
      <c r="P19" s="5"/>
      <c r="Q19" s="5"/>
      <c r="R19" s="5"/>
      <c r="S19" s="5"/>
      <c r="T19" s="211"/>
      <c r="U19" s="5"/>
      <c r="V19" s="5"/>
      <c r="W19" s="5"/>
      <c r="X19" s="5"/>
      <c r="Y19" s="2"/>
      <c r="Z19" s="255">
        <v>43191</v>
      </c>
      <c r="AA19" s="255"/>
      <c r="AB19" s="21"/>
      <c r="AC19" s="21"/>
      <c r="AD19" s="22"/>
      <c r="AE19" s="21">
        <v>43556</v>
      </c>
      <c r="AF19" s="21"/>
      <c r="AG19" s="21"/>
      <c r="AH19" s="21"/>
      <c r="AI19" s="22"/>
      <c r="AJ19" s="21">
        <v>43922</v>
      </c>
      <c r="AK19" s="21"/>
      <c r="AL19" s="21"/>
      <c r="AM19" s="21"/>
      <c r="AN19" s="22"/>
      <c r="AO19" s="22">
        <v>44287</v>
      </c>
      <c r="AP19" s="15">
        <f t="shared" si="18"/>
        <v>365</v>
      </c>
      <c r="AQ19" s="16"/>
      <c r="AR19" s="15"/>
      <c r="AS19" s="15"/>
      <c r="AT19" s="16"/>
      <c r="AU19" s="15">
        <f t="shared" si="19"/>
        <v>366</v>
      </c>
      <c r="AV19" s="15"/>
      <c r="AW19" s="15"/>
      <c r="AX19" s="15"/>
      <c r="AY19" s="16"/>
      <c r="AZ19" s="15">
        <f t="shared" si="20"/>
        <v>365</v>
      </c>
      <c r="BA19" s="15"/>
      <c r="BB19" s="15"/>
      <c r="BC19" s="15"/>
      <c r="BD19" s="16"/>
      <c r="BE19" s="6">
        <f t="shared" si="21"/>
        <v>1</v>
      </c>
      <c r="BF19" s="7">
        <f t="shared" si="16"/>
        <v>0</v>
      </c>
      <c r="BG19" s="6">
        <f t="shared" si="16"/>
        <v>0</v>
      </c>
      <c r="BH19" s="6">
        <f t="shared" si="16"/>
        <v>0</v>
      </c>
      <c r="BI19" s="8">
        <f t="shared" si="16"/>
        <v>0</v>
      </c>
      <c r="BJ19" s="7"/>
      <c r="BK19" s="6">
        <f t="shared" si="22"/>
        <v>1</v>
      </c>
      <c r="BL19" s="8">
        <f t="shared" si="17"/>
        <v>0</v>
      </c>
      <c r="BM19" s="8">
        <f t="shared" si="17"/>
        <v>0</v>
      </c>
      <c r="BN19" s="8">
        <f t="shared" si="17"/>
        <v>0</v>
      </c>
      <c r="BO19" s="8">
        <f t="shared" si="17"/>
        <v>0</v>
      </c>
      <c r="BP19" s="7"/>
      <c r="BQ19" s="155">
        <f t="shared" si="23"/>
        <v>1</v>
      </c>
      <c r="BR19" s="8">
        <f t="shared" si="24"/>
        <v>0</v>
      </c>
      <c r="BS19" s="8">
        <f t="shared" si="24"/>
        <v>0</v>
      </c>
      <c r="BT19" s="8">
        <f t="shared" si="24"/>
        <v>0</v>
      </c>
      <c r="BU19" s="8">
        <f t="shared" si="24"/>
        <v>0</v>
      </c>
      <c r="BV19" s="8"/>
      <c r="BW19" s="153">
        <v>29.03</v>
      </c>
      <c r="BX19" s="89" t="e">
        <f t="shared" si="25"/>
        <v>#REF!</v>
      </c>
      <c r="BY19" s="89"/>
      <c r="BZ19" s="254"/>
      <c r="CA19" s="112"/>
      <c r="CB19" s="92" t="s">
        <v>22</v>
      </c>
      <c r="CC19" s="254"/>
      <c r="CD19" s="112"/>
      <c r="CE19" s="182"/>
      <c r="CF19" s="254"/>
      <c r="CG19" s="112"/>
      <c r="CH19" s="182"/>
      <c r="CI19" s="254"/>
      <c r="CJ19" s="112"/>
      <c r="CK19" s="111"/>
      <c r="CL19" s="111"/>
      <c r="CN19" s="407"/>
      <c r="CO19" s="404"/>
      <c r="CP19" s="99"/>
      <c r="CQ19" s="100"/>
      <c r="CR19" s="60"/>
      <c r="CS19" s="60"/>
      <c r="CX19" s="60"/>
      <c r="CY19" s="60"/>
      <c r="DD19" s="60"/>
      <c r="DE19" s="60"/>
      <c r="DJ19" s="60"/>
      <c r="DK19" s="60"/>
      <c r="DM19" s="60"/>
      <c r="DN19" s="60"/>
    </row>
    <row r="20" spans="2:118" ht="26.25" hidden="1" customHeight="1" x14ac:dyDescent="0.25">
      <c r="B20" s="35" t="s">
        <v>131</v>
      </c>
      <c r="C20" s="35"/>
      <c r="D20" s="118"/>
      <c r="E20" s="35"/>
      <c r="F20" s="12"/>
      <c r="G20" s="12"/>
      <c r="H20" s="12"/>
      <c r="I20" s="18"/>
      <c r="J20" s="18"/>
      <c r="K20" s="105" t="e">
        <f>'LLU Compliance summary'!#REF!</f>
        <v>#REF!</v>
      </c>
      <c r="L20" s="2"/>
      <c r="M20" s="183"/>
      <c r="N20" s="183"/>
      <c r="O20" s="2"/>
      <c r="P20" s="5"/>
      <c r="Q20" s="5"/>
      <c r="R20" s="5"/>
      <c r="S20" s="5"/>
      <c r="T20" s="211"/>
      <c r="U20" s="5"/>
      <c r="V20" s="5"/>
      <c r="W20" s="5"/>
      <c r="X20" s="5"/>
      <c r="Y20" s="2"/>
      <c r="Z20" s="255">
        <v>43191</v>
      </c>
      <c r="AA20" s="255"/>
      <c r="AB20" s="21"/>
      <c r="AC20" s="21"/>
      <c r="AD20" s="22"/>
      <c r="AE20" s="21">
        <v>43556</v>
      </c>
      <c r="AF20" s="21"/>
      <c r="AG20" s="21"/>
      <c r="AH20" s="21"/>
      <c r="AI20" s="22"/>
      <c r="AJ20" s="21">
        <v>43922</v>
      </c>
      <c r="AK20" s="21"/>
      <c r="AL20" s="21"/>
      <c r="AM20" s="21"/>
      <c r="AN20" s="22"/>
      <c r="AO20" s="22">
        <v>44287</v>
      </c>
      <c r="AP20" s="15">
        <f t="shared" si="18"/>
        <v>365</v>
      </c>
      <c r="AQ20" s="16"/>
      <c r="AR20" s="15"/>
      <c r="AS20" s="15"/>
      <c r="AT20" s="16"/>
      <c r="AU20" s="15">
        <f t="shared" si="19"/>
        <v>366</v>
      </c>
      <c r="AV20" s="15"/>
      <c r="AW20" s="15"/>
      <c r="AX20" s="15"/>
      <c r="AY20" s="16"/>
      <c r="AZ20" s="15">
        <f t="shared" si="20"/>
        <v>365</v>
      </c>
      <c r="BA20" s="15"/>
      <c r="BB20" s="15"/>
      <c r="BC20" s="15"/>
      <c r="BD20" s="16"/>
      <c r="BE20" s="6">
        <f t="shared" si="21"/>
        <v>1</v>
      </c>
      <c r="BF20" s="7">
        <f t="shared" si="16"/>
        <v>0</v>
      </c>
      <c r="BG20" s="6">
        <f t="shared" si="16"/>
        <v>0</v>
      </c>
      <c r="BH20" s="6">
        <f t="shared" si="16"/>
        <v>0</v>
      </c>
      <c r="BI20" s="8">
        <f t="shared" si="16"/>
        <v>0</v>
      </c>
      <c r="BJ20" s="7"/>
      <c r="BK20" s="6">
        <f t="shared" si="22"/>
        <v>1</v>
      </c>
      <c r="BL20" s="8">
        <f t="shared" si="17"/>
        <v>0</v>
      </c>
      <c r="BM20" s="8">
        <f t="shared" si="17"/>
        <v>0</v>
      </c>
      <c r="BN20" s="8">
        <f t="shared" si="17"/>
        <v>0</v>
      </c>
      <c r="BO20" s="8">
        <f t="shared" si="17"/>
        <v>0</v>
      </c>
      <c r="BP20" s="7"/>
      <c r="BQ20" s="155">
        <f t="shared" si="23"/>
        <v>1</v>
      </c>
      <c r="BR20" s="8">
        <f t="shared" si="24"/>
        <v>0</v>
      </c>
      <c r="BS20" s="8">
        <f t="shared" si="24"/>
        <v>0</v>
      </c>
      <c r="BT20" s="8">
        <f t="shared" si="24"/>
        <v>0</v>
      </c>
      <c r="BU20" s="8">
        <f t="shared" si="24"/>
        <v>0</v>
      </c>
      <c r="BV20" s="8"/>
      <c r="BW20" s="153">
        <v>17.940000000000001</v>
      </c>
      <c r="BX20" s="89" t="e">
        <f t="shared" si="25"/>
        <v>#REF!</v>
      </c>
      <c r="BY20" s="89"/>
      <c r="BZ20" s="254"/>
      <c r="CA20" s="112"/>
      <c r="CB20" s="92" t="s">
        <v>22</v>
      </c>
      <c r="CC20" s="254"/>
      <c r="CD20" s="112"/>
      <c r="CE20" s="182"/>
      <c r="CF20" s="254"/>
      <c r="CG20" s="112"/>
      <c r="CH20" s="182"/>
      <c r="CI20" s="254"/>
      <c r="CJ20" s="112"/>
      <c r="CK20" s="111"/>
      <c r="CL20" s="111"/>
      <c r="CN20" s="407"/>
      <c r="CO20" s="404"/>
      <c r="CP20" s="99"/>
      <c r="CQ20" s="100"/>
      <c r="CR20" s="60"/>
      <c r="CS20" s="60"/>
      <c r="CX20" s="60"/>
      <c r="CY20" s="60"/>
      <c r="DD20" s="60"/>
      <c r="DE20" s="60"/>
      <c r="DJ20" s="60"/>
      <c r="DK20" s="60"/>
      <c r="DM20" s="60"/>
      <c r="DN20" s="60"/>
    </row>
    <row r="21" spans="2:118" ht="26.25" hidden="1" customHeight="1" x14ac:dyDescent="0.25">
      <c r="B21" s="35" t="s">
        <v>132</v>
      </c>
      <c r="C21" s="35"/>
      <c r="D21" s="118"/>
      <c r="E21" s="35"/>
      <c r="F21" s="12"/>
      <c r="G21" s="12"/>
      <c r="H21" s="12"/>
      <c r="I21" s="18"/>
      <c r="J21" s="18"/>
      <c r="K21" s="105" t="e">
        <f>'LLU Compliance summary'!#REF!</f>
        <v>#REF!</v>
      </c>
      <c r="L21" s="2"/>
      <c r="M21" s="183"/>
      <c r="N21" s="183"/>
      <c r="O21" s="2"/>
      <c r="P21" s="5"/>
      <c r="Q21" s="5"/>
      <c r="R21" s="5"/>
      <c r="S21" s="5"/>
      <c r="T21" s="211"/>
      <c r="U21" s="5"/>
      <c r="V21" s="5"/>
      <c r="W21" s="5"/>
      <c r="X21" s="5"/>
      <c r="Y21" s="2"/>
      <c r="Z21" s="255">
        <v>43191</v>
      </c>
      <c r="AA21" s="255"/>
      <c r="AB21" s="21"/>
      <c r="AC21" s="21"/>
      <c r="AD21" s="22"/>
      <c r="AE21" s="21">
        <v>43556</v>
      </c>
      <c r="AF21" s="21"/>
      <c r="AG21" s="21"/>
      <c r="AH21" s="21"/>
      <c r="AI21" s="22"/>
      <c r="AJ21" s="21">
        <v>43922</v>
      </c>
      <c r="AK21" s="21"/>
      <c r="AL21" s="21"/>
      <c r="AM21" s="21"/>
      <c r="AN21" s="22"/>
      <c r="AO21" s="22">
        <v>44287</v>
      </c>
      <c r="AP21" s="15">
        <f t="shared" si="18"/>
        <v>365</v>
      </c>
      <c r="AQ21" s="16"/>
      <c r="AR21" s="15"/>
      <c r="AS21" s="15"/>
      <c r="AT21" s="16"/>
      <c r="AU21" s="15">
        <f t="shared" si="19"/>
        <v>366</v>
      </c>
      <c r="AV21" s="15"/>
      <c r="AW21" s="15"/>
      <c r="AX21" s="15"/>
      <c r="AY21" s="16"/>
      <c r="AZ21" s="15">
        <f t="shared" si="20"/>
        <v>365</v>
      </c>
      <c r="BA21" s="15"/>
      <c r="BB21" s="15"/>
      <c r="BC21" s="15"/>
      <c r="BD21" s="16"/>
      <c r="BE21" s="6">
        <f t="shared" si="21"/>
        <v>1</v>
      </c>
      <c r="BF21" s="7">
        <f t="shared" si="16"/>
        <v>0</v>
      </c>
      <c r="BG21" s="6">
        <f t="shared" si="16"/>
        <v>0</v>
      </c>
      <c r="BH21" s="6">
        <f t="shared" si="16"/>
        <v>0</v>
      </c>
      <c r="BI21" s="8">
        <f t="shared" si="16"/>
        <v>0</v>
      </c>
      <c r="BJ21" s="7"/>
      <c r="BK21" s="6">
        <f t="shared" si="22"/>
        <v>1</v>
      </c>
      <c r="BL21" s="8">
        <f t="shared" si="17"/>
        <v>0</v>
      </c>
      <c r="BM21" s="8">
        <f t="shared" si="17"/>
        <v>0</v>
      </c>
      <c r="BN21" s="8">
        <f t="shared" si="17"/>
        <v>0</v>
      </c>
      <c r="BO21" s="8">
        <f t="shared" si="17"/>
        <v>0</v>
      </c>
      <c r="BP21" s="7"/>
      <c r="BQ21" s="155">
        <f t="shared" si="23"/>
        <v>1</v>
      </c>
      <c r="BR21" s="8">
        <f t="shared" si="24"/>
        <v>0</v>
      </c>
      <c r="BS21" s="8">
        <f t="shared" si="24"/>
        <v>0</v>
      </c>
      <c r="BT21" s="8">
        <f t="shared" si="24"/>
        <v>0</v>
      </c>
      <c r="BU21" s="8">
        <f t="shared" si="24"/>
        <v>0</v>
      </c>
      <c r="BV21" s="8"/>
      <c r="BW21" s="153">
        <v>0</v>
      </c>
      <c r="BX21" s="89" t="e">
        <f t="shared" si="25"/>
        <v>#REF!</v>
      </c>
      <c r="BY21" s="89"/>
      <c r="BZ21" s="254"/>
      <c r="CA21" s="112"/>
      <c r="CB21" s="92" t="s">
        <v>22</v>
      </c>
      <c r="CC21" s="254"/>
      <c r="CD21" s="112"/>
      <c r="CE21" s="182"/>
      <c r="CF21" s="254"/>
      <c r="CG21" s="112"/>
      <c r="CH21" s="182"/>
      <c r="CI21" s="254"/>
      <c r="CJ21" s="112"/>
      <c r="CK21" s="111"/>
      <c r="CL21" s="111"/>
      <c r="CN21" s="407"/>
      <c r="CO21" s="404"/>
      <c r="CP21" s="99"/>
      <c r="CQ21" s="100"/>
      <c r="CR21" s="60"/>
      <c r="CS21" s="60"/>
      <c r="CX21" s="60"/>
      <c r="CY21" s="60"/>
      <c r="DD21" s="60"/>
      <c r="DE21" s="60"/>
      <c r="DJ21" s="60"/>
      <c r="DK21" s="60"/>
      <c r="DM21" s="60"/>
      <c r="DN21" s="60"/>
    </row>
    <row r="22" spans="2:118" ht="26.25" hidden="1" customHeight="1" x14ac:dyDescent="0.25">
      <c r="B22" s="35" t="s">
        <v>133</v>
      </c>
      <c r="C22" s="35"/>
      <c r="D22" s="118"/>
      <c r="E22" s="35"/>
      <c r="F22" s="12"/>
      <c r="G22" s="12"/>
      <c r="H22" s="12"/>
      <c r="I22" s="18"/>
      <c r="J22" s="18"/>
      <c r="K22" s="105" t="e">
        <f>'LLU Compliance summary'!#REF!</f>
        <v>#REF!</v>
      </c>
      <c r="L22" s="2"/>
      <c r="M22" s="183"/>
      <c r="N22" s="183"/>
      <c r="O22" s="2"/>
      <c r="P22" s="5"/>
      <c r="Q22" s="5"/>
      <c r="R22" s="5"/>
      <c r="S22" s="5"/>
      <c r="T22" s="211"/>
      <c r="U22" s="5"/>
      <c r="V22" s="5"/>
      <c r="W22" s="5"/>
      <c r="X22" s="5"/>
      <c r="Y22" s="2"/>
      <c r="Z22" s="255">
        <v>43191</v>
      </c>
      <c r="AA22" s="255"/>
      <c r="AB22" s="21"/>
      <c r="AC22" s="21"/>
      <c r="AD22" s="22"/>
      <c r="AE22" s="21">
        <v>43556</v>
      </c>
      <c r="AF22" s="21"/>
      <c r="AG22" s="21"/>
      <c r="AH22" s="21"/>
      <c r="AI22" s="22"/>
      <c r="AJ22" s="21">
        <v>43922</v>
      </c>
      <c r="AK22" s="21"/>
      <c r="AL22" s="21"/>
      <c r="AM22" s="21"/>
      <c r="AN22" s="22"/>
      <c r="AO22" s="22">
        <v>44287</v>
      </c>
      <c r="AP22" s="15">
        <f t="shared" si="18"/>
        <v>365</v>
      </c>
      <c r="AQ22" s="16"/>
      <c r="AR22" s="15"/>
      <c r="AS22" s="15"/>
      <c r="AT22" s="16"/>
      <c r="AU22" s="15">
        <f t="shared" si="19"/>
        <v>366</v>
      </c>
      <c r="AV22" s="15"/>
      <c r="AW22" s="15"/>
      <c r="AX22" s="15"/>
      <c r="AY22" s="16"/>
      <c r="AZ22" s="15">
        <f t="shared" si="20"/>
        <v>365</v>
      </c>
      <c r="BA22" s="15"/>
      <c r="BB22" s="15"/>
      <c r="BC22" s="15"/>
      <c r="BD22" s="16"/>
      <c r="BE22" s="6">
        <f t="shared" si="21"/>
        <v>1</v>
      </c>
      <c r="BF22" s="7">
        <f t="shared" si="16"/>
        <v>0</v>
      </c>
      <c r="BG22" s="6">
        <f t="shared" si="16"/>
        <v>0</v>
      </c>
      <c r="BH22" s="6">
        <f t="shared" si="16"/>
        <v>0</v>
      </c>
      <c r="BI22" s="8">
        <f t="shared" si="16"/>
        <v>0</v>
      </c>
      <c r="BJ22" s="7"/>
      <c r="BK22" s="6">
        <f t="shared" si="22"/>
        <v>1</v>
      </c>
      <c r="BL22" s="8">
        <f t="shared" si="17"/>
        <v>0</v>
      </c>
      <c r="BM22" s="8">
        <f t="shared" si="17"/>
        <v>0</v>
      </c>
      <c r="BN22" s="8">
        <f t="shared" si="17"/>
        <v>0</v>
      </c>
      <c r="BO22" s="8">
        <f t="shared" si="17"/>
        <v>0</v>
      </c>
      <c r="BP22" s="7"/>
      <c r="BQ22" s="155">
        <f t="shared" si="23"/>
        <v>1</v>
      </c>
      <c r="BR22" s="8">
        <f t="shared" si="24"/>
        <v>0</v>
      </c>
      <c r="BS22" s="8">
        <f t="shared" si="24"/>
        <v>0</v>
      </c>
      <c r="BT22" s="8">
        <f t="shared" si="24"/>
        <v>0</v>
      </c>
      <c r="BU22" s="8">
        <f t="shared" si="24"/>
        <v>0</v>
      </c>
      <c r="BV22" s="8"/>
      <c r="BW22" s="153">
        <v>118.28</v>
      </c>
      <c r="BX22" s="89" t="e">
        <f t="shared" si="25"/>
        <v>#REF!</v>
      </c>
      <c r="BY22" s="89"/>
      <c r="BZ22" s="254"/>
      <c r="CA22" s="112"/>
      <c r="CB22" s="92" t="s">
        <v>22</v>
      </c>
      <c r="CC22" s="254"/>
      <c r="CD22" s="112"/>
      <c r="CE22" s="182"/>
      <c r="CF22" s="254"/>
      <c r="CG22" s="112"/>
      <c r="CH22" s="182"/>
      <c r="CI22" s="254"/>
      <c r="CJ22" s="112"/>
      <c r="CK22" s="111"/>
      <c r="CL22" s="111"/>
      <c r="CN22" s="408"/>
      <c r="CO22" s="405"/>
      <c r="CP22" s="99"/>
      <c r="CQ22" s="100"/>
      <c r="CR22" s="60"/>
      <c r="CS22" s="60"/>
      <c r="CX22" s="60"/>
      <c r="CY22" s="60"/>
      <c r="DD22" s="60"/>
      <c r="DE22" s="60"/>
      <c r="DJ22" s="60"/>
      <c r="DK22" s="60"/>
      <c r="DM22" s="60"/>
      <c r="DN22" s="60"/>
    </row>
    <row r="23" spans="2:118" ht="26.25" hidden="1" customHeight="1" x14ac:dyDescent="0.25">
      <c r="B23" s="35"/>
      <c r="C23" s="35"/>
      <c r="D23" s="118"/>
      <c r="E23" s="35"/>
      <c r="F23" s="12"/>
      <c r="G23" s="12"/>
      <c r="H23" s="12"/>
      <c r="I23" s="18"/>
      <c r="J23" s="18"/>
      <c r="K23" s="103"/>
      <c r="L23" s="147"/>
      <c r="M23" s="103"/>
      <c r="N23" s="103"/>
      <c r="O23" s="103"/>
      <c r="P23" s="103"/>
      <c r="Q23" s="103"/>
      <c r="R23" s="103"/>
      <c r="S23" s="103"/>
      <c r="T23" s="159"/>
      <c r="U23" s="103"/>
      <c r="V23" s="103"/>
      <c r="W23" s="103"/>
      <c r="X23" s="103"/>
      <c r="Y23" s="147"/>
      <c r="Z23" s="103"/>
      <c r="AA23" s="103"/>
      <c r="AB23" s="103"/>
      <c r="AC23" s="103"/>
      <c r="AD23" s="147"/>
      <c r="AE23" s="103"/>
      <c r="AF23" s="103"/>
      <c r="AG23" s="103"/>
      <c r="AH23" s="103"/>
      <c r="AI23" s="147"/>
      <c r="AJ23" s="103"/>
      <c r="AK23" s="103"/>
      <c r="AL23" s="103"/>
      <c r="AM23" s="103"/>
      <c r="AN23" s="147"/>
      <c r="AO23" s="147"/>
      <c r="AP23" s="103"/>
      <c r="AQ23" s="147"/>
      <c r="AR23" s="103"/>
      <c r="AS23" s="103"/>
      <c r="AT23" s="147"/>
      <c r="AU23" s="103"/>
      <c r="AV23" s="103"/>
      <c r="AW23" s="103"/>
      <c r="AX23" s="103"/>
      <c r="AY23" s="147"/>
      <c r="AZ23" s="103"/>
      <c r="BA23" s="103"/>
      <c r="BB23" s="103"/>
      <c r="BC23" s="103"/>
      <c r="BD23" s="147"/>
      <c r="BE23" s="103"/>
      <c r="BF23" s="147"/>
      <c r="BG23" s="103"/>
      <c r="BH23" s="103"/>
      <c r="BI23" s="103"/>
      <c r="BJ23" s="147"/>
      <c r="BK23" s="103"/>
      <c r="BL23" s="103"/>
      <c r="BM23" s="103"/>
      <c r="BN23" s="103"/>
      <c r="BO23" s="103"/>
      <c r="BP23" s="147"/>
      <c r="BQ23" s="103"/>
      <c r="BR23" s="103"/>
      <c r="BS23" s="103"/>
      <c r="BT23" s="103"/>
      <c r="BU23" s="103"/>
      <c r="BV23" s="103"/>
      <c r="BW23" s="159"/>
      <c r="BX23" s="230"/>
      <c r="BY23" s="230"/>
      <c r="BZ23" s="254"/>
      <c r="CA23" s="112"/>
      <c r="CB23" s="103"/>
      <c r="CC23" s="254"/>
      <c r="CD23" s="112"/>
      <c r="CE23" s="182"/>
      <c r="CF23" s="254"/>
      <c r="CG23" s="112"/>
      <c r="CH23" s="182"/>
      <c r="CI23" s="254"/>
      <c r="CJ23" s="112"/>
      <c r="CK23" s="111"/>
      <c r="CL23" s="111"/>
      <c r="CN23" s="18"/>
      <c r="CO23" s="18"/>
      <c r="CP23" s="18"/>
      <c r="CQ23" s="18"/>
      <c r="CR23" s="60"/>
      <c r="CS23" s="60"/>
      <c r="CX23" s="60"/>
      <c r="CY23" s="60"/>
      <c r="DD23" s="60"/>
      <c r="DE23" s="60"/>
      <c r="DJ23" s="60"/>
      <c r="DK23" s="60"/>
      <c r="DM23" s="60"/>
      <c r="DN23" s="60"/>
    </row>
    <row r="24" spans="2:118" ht="26.25" hidden="1" customHeight="1" x14ac:dyDescent="0.25">
      <c r="B24" s="35" t="s">
        <v>43</v>
      </c>
      <c r="C24" s="35"/>
      <c r="D24" s="118"/>
      <c r="E24" s="35"/>
      <c r="F24" s="12"/>
      <c r="G24" s="12"/>
      <c r="H24" s="12"/>
      <c r="I24" s="18"/>
      <c r="J24" s="18"/>
      <c r="K24" s="103"/>
      <c r="L24" s="147"/>
      <c r="M24" s="103"/>
      <c r="N24" s="103"/>
      <c r="O24" s="103"/>
      <c r="P24" s="103"/>
      <c r="Q24" s="103"/>
      <c r="R24" s="103"/>
      <c r="S24" s="103"/>
      <c r="T24" s="159"/>
      <c r="U24" s="103"/>
      <c r="V24" s="103"/>
      <c r="W24" s="103"/>
      <c r="X24" s="103"/>
      <c r="Y24" s="147"/>
      <c r="Z24" s="103"/>
      <c r="AA24" s="103"/>
      <c r="AB24" s="103"/>
      <c r="AC24" s="103"/>
      <c r="AD24" s="147"/>
      <c r="AE24" s="103"/>
      <c r="AF24" s="103"/>
      <c r="AG24" s="103"/>
      <c r="AH24" s="103"/>
      <c r="AI24" s="147"/>
      <c r="AJ24" s="103"/>
      <c r="AK24" s="103"/>
      <c r="AL24" s="103"/>
      <c r="AM24" s="103"/>
      <c r="AN24" s="147"/>
      <c r="AO24" s="147"/>
      <c r="AP24" s="103"/>
      <c r="AQ24" s="147" t="str">
        <f>IF(AP24&lt;AE24-Z24,MIN(AB24,AE24)-AA24,"")</f>
        <v/>
      </c>
      <c r="AR24" s="103" t="str">
        <f>IF(SUM(AP24,AQ24)&lt;AE24-Z24,MIN(AC24,AE24)-AB24,"")</f>
        <v/>
      </c>
      <c r="AS24" s="103" t="str">
        <f>IF(SUM(AP24:AR24)&lt;AE24-Z24,MIN(AD24,AE24)-AC24,"")</f>
        <v/>
      </c>
      <c r="AT24" s="147" t="str">
        <f>IF(AD24="","",AE24-AD24)</f>
        <v/>
      </c>
      <c r="AU24" s="103"/>
      <c r="AV24" s="103" t="str">
        <f>IF(AU24&lt;AJ24-AE24,MIN(AG24,AJ24)-AF24,"")</f>
        <v/>
      </c>
      <c r="AW24" s="103" t="str">
        <f>IF(SUM(AU24,AV24)&lt;AJ24-AE24,MIN(AH24,AJ24)-AG24,"")</f>
        <v/>
      </c>
      <c r="AX24" s="103" t="str">
        <f>IF(SUM(AU24:AW24)&lt;AJ24-AE24,MIN(AI24,AJ24)-AH24,"")</f>
        <v/>
      </c>
      <c r="AY24" s="147" t="str">
        <f>IF(AI24="","",AJ24-AI24)</f>
        <v/>
      </c>
      <c r="AZ24" s="103"/>
      <c r="BA24" s="103" t="str">
        <f>IF(AZ24&lt;AO24-AJ24,MIN(AL24,AO24)-AK24,"")</f>
        <v/>
      </c>
      <c r="BB24" s="103" t="str">
        <f>IF(SUM(AZ24,BA24)&lt;AO24-AJ24,MIN(AM24,AO24)-AL24,"")</f>
        <v/>
      </c>
      <c r="BC24" s="103" t="str">
        <f>IF(SUM(AZ24:BB24)&lt;AO24-AJ24,MIN(AN24,AO24)-AM24,"")</f>
        <v/>
      </c>
      <c r="BD24" s="147" t="str">
        <f>IF(AN24="","",AO24-AN24)</f>
        <v/>
      </c>
      <c r="BE24" s="103"/>
      <c r="BF24" s="147" t="str">
        <f t="shared" ref="BF24:BF36" si="26">IFERROR(AQ24/SUM($AP24:$AT24),"")</f>
        <v/>
      </c>
      <c r="BG24" s="103" t="str">
        <f t="shared" ref="BG24:BG36" si="27">IFERROR(AR24/SUM($AP24:$AT24),"")</f>
        <v/>
      </c>
      <c r="BH24" s="103" t="str">
        <f t="shared" ref="BH24:BH36" si="28">IFERROR(AS24/SUM($AP24:$AT24),"")</f>
        <v/>
      </c>
      <c r="BI24" s="103" t="str">
        <f t="shared" ref="BI24:BI36" si="29">IFERROR(AT24/SUM($AP24:$AT24),"")</f>
        <v/>
      </c>
      <c r="BJ24" s="147"/>
      <c r="BK24" s="103"/>
      <c r="BL24" s="103" t="str">
        <f t="shared" ref="BL24:BL36" si="30">IFERROR(AV24/SUM($AU24:$AY24),"")</f>
        <v/>
      </c>
      <c r="BM24" s="103" t="str">
        <f t="shared" ref="BM24:BM36" si="31">IFERROR(AW24/SUM($AU24:$AY24),"")</f>
        <v/>
      </c>
      <c r="BN24" s="103" t="str">
        <f t="shared" ref="BN24:BN36" si="32">IFERROR(AX24/SUM($AU24:$AY24),"")</f>
        <v/>
      </c>
      <c r="BO24" s="103" t="str">
        <f t="shared" ref="BO24:BO36" si="33">IFERROR(AY24/SUM($AU24:$AY24),"")</f>
        <v/>
      </c>
      <c r="BP24" s="147"/>
      <c r="BQ24" s="103"/>
      <c r="BR24" s="103"/>
      <c r="BS24" s="103"/>
      <c r="BT24" s="103"/>
      <c r="BU24" s="103"/>
      <c r="BV24" s="103"/>
      <c r="BW24" s="159"/>
      <c r="BX24" s="230"/>
      <c r="BY24" s="230"/>
      <c r="BZ24" s="254"/>
      <c r="CA24" s="112"/>
      <c r="CB24" s="103"/>
      <c r="CC24" s="254"/>
      <c r="CD24" s="112"/>
      <c r="CE24" s="182"/>
      <c r="CF24" s="254"/>
      <c r="CG24" s="112"/>
      <c r="CH24" s="182"/>
      <c r="CI24" s="254"/>
      <c r="CJ24" s="112"/>
      <c r="CK24" s="111"/>
      <c r="CL24" s="111"/>
      <c r="CN24" s="18"/>
      <c r="CO24" s="18"/>
      <c r="CP24" s="18"/>
      <c r="CQ24" s="18"/>
      <c r="CR24" s="60"/>
      <c r="CS24" s="60"/>
      <c r="CX24" s="60"/>
      <c r="CY24" s="60"/>
      <c r="DD24" s="60"/>
      <c r="DE24" s="60"/>
      <c r="DJ24" s="60"/>
      <c r="DK24" s="60"/>
      <c r="DM24" s="60"/>
      <c r="DN24" s="60"/>
    </row>
    <row r="25" spans="2:118" ht="26.25" hidden="1" customHeight="1" x14ac:dyDescent="0.25">
      <c r="B25" s="35" t="s">
        <v>134</v>
      </c>
      <c r="C25" s="35"/>
      <c r="D25" s="118"/>
      <c r="E25" s="35"/>
      <c r="F25" s="12"/>
      <c r="G25" s="12"/>
      <c r="H25" s="12"/>
      <c r="I25" s="18"/>
      <c r="J25" s="18"/>
      <c r="K25" s="105" t="e">
        <f>'LLU Compliance summary'!#REF!</f>
        <v>#REF!</v>
      </c>
      <c r="L25" s="2"/>
      <c r="M25" s="183"/>
      <c r="N25" s="183"/>
      <c r="O25" s="2"/>
      <c r="P25" s="5"/>
      <c r="Q25" s="5"/>
      <c r="R25" s="5"/>
      <c r="S25" s="5"/>
      <c r="T25" s="211"/>
      <c r="U25" s="5"/>
      <c r="V25" s="5"/>
      <c r="W25" s="5"/>
      <c r="X25" s="5"/>
      <c r="Y25" s="2"/>
      <c r="Z25" s="255">
        <v>43191</v>
      </c>
      <c r="AA25" s="255"/>
      <c r="AB25" s="21"/>
      <c r="AC25" s="21"/>
      <c r="AD25" s="22"/>
      <c r="AE25" s="21">
        <v>43556</v>
      </c>
      <c r="AF25" s="21"/>
      <c r="AG25" s="21"/>
      <c r="AH25" s="21"/>
      <c r="AI25" s="22"/>
      <c r="AJ25" s="21">
        <v>43922</v>
      </c>
      <c r="AK25" s="21"/>
      <c r="AL25" s="21"/>
      <c r="AM25" s="21"/>
      <c r="AN25" s="22"/>
      <c r="AO25" s="22">
        <v>44287</v>
      </c>
      <c r="AP25" s="15">
        <f t="shared" ref="AP25:AP36" si="34">IF(AA25="",AE25-Z25,AA25-Z25)</f>
        <v>365</v>
      </c>
      <c r="AQ25" s="16"/>
      <c r="AR25" s="15"/>
      <c r="AS25" s="15"/>
      <c r="AT25" s="16"/>
      <c r="AU25" s="15">
        <f t="shared" ref="AU25:AU36" si="35">IF(AF25="",AJ25-AE25,AF25-AE25)</f>
        <v>366</v>
      </c>
      <c r="AV25" s="15"/>
      <c r="AW25" s="15"/>
      <c r="AX25" s="15"/>
      <c r="AY25" s="16"/>
      <c r="AZ25" s="15">
        <f t="shared" ref="AZ25:AZ36" si="36">IF(AK25="",AO25-AJ25,AK25-AJ25)</f>
        <v>365</v>
      </c>
      <c r="BA25" s="15"/>
      <c r="BB25" s="15"/>
      <c r="BC25" s="15"/>
      <c r="BD25" s="16"/>
      <c r="BE25" s="6">
        <f t="shared" ref="BE25:BE36" si="37">AP25/SUM($AP25:$AT25)</f>
        <v>1</v>
      </c>
      <c r="BF25" s="7">
        <f t="shared" si="26"/>
        <v>0</v>
      </c>
      <c r="BG25" s="6">
        <f t="shared" si="27"/>
        <v>0</v>
      </c>
      <c r="BH25" s="6">
        <f t="shared" si="28"/>
        <v>0</v>
      </c>
      <c r="BI25" s="8">
        <f t="shared" si="29"/>
        <v>0</v>
      </c>
      <c r="BJ25" s="7"/>
      <c r="BK25" s="6">
        <f t="shared" ref="BK25:BK36" si="38">AU25/SUM($AU25:$AY25)</f>
        <v>1</v>
      </c>
      <c r="BL25" s="8">
        <f t="shared" si="30"/>
        <v>0</v>
      </c>
      <c r="BM25" s="8">
        <f t="shared" si="31"/>
        <v>0</v>
      </c>
      <c r="BN25" s="8">
        <f t="shared" si="32"/>
        <v>0</v>
      </c>
      <c r="BO25" s="8">
        <f t="shared" si="33"/>
        <v>0</v>
      </c>
      <c r="BP25" s="7"/>
      <c r="BQ25" s="155">
        <f t="shared" ref="BQ25:BQ36" si="39">AZ25/SUM($AZ25:$BD25)</f>
        <v>1</v>
      </c>
      <c r="BR25" s="8">
        <f t="shared" ref="BR25:BR36" si="40">IFERROR(BA25/SUM($AZ25:$BD25),"")</f>
        <v>0</v>
      </c>
      <c r="BS25" s="8">
        <f t="shared" ref="BS25:BS36" si="41">IFERROR(BB25/SUM($AZ25:$BD25),"")</f>
        <v>0</v>
      </c>
      <c r="BT25" s="8">
        <f t="shared" ref="BT25:BT36" si="42">IFERROR(BC25/SUM($AZ25:$BD25),"")</f>
        <v>0</v>
      </c>
      <c r="BU25" s="8">
        <f t="shared" ref="BU25:BU36" si="43">IFERROR(BD25/SUM($AZ25:$BD25),"")</f>
        <v>0</v>
      </c>
      <c r="BV25" s="8"/>
      <c r="BW25" s="153">
        <v>96.11</v>
      </c>
      <c r="BX25" s="89" t="e">
        <f t="shared" ref="BX25:BX36" si="44">K25*BE25+L25*BF25+M25*BG25+N25*BH25+O25*BI25</f>
        <v>#REF!</v>
      </c>
      <c r="BY25" s="89"/>
      <c r="BZ25" s="254"/>
      <c r="CA25" s="112"/>
      <c r="CB25" s="92" t="e">
        <f t="shared" ref="CB25:CB36" si="45">BX25/BW25-1</f>
        <v>#REF!</v>
      </c>
      <c r="CC25" s="254"/>
      <c r="CD25" s="112"/>
      <c r="CE25" s="182"/>
      <c r="CF25" s="254"/>
      <c r="CG25" s="112"/>
      <c r="CH25" s="182"/>
      <c r="CI25" s="254"/>
      <c r="CJ25" s="112"/>
      <c r="CK25" s="111"/>
      <c r="CL25" s="111"/>
      <c r="CN25" s="406"/>
      <c r="CO25" s="403"/>
      <c r="CP25" s="99"/>
      <c r="CQ25" s="100"/>
      <c r="CR25" s="60"/>
      <c r="CS25" s="60"/>
      <c r="CX25" s="60"/>
      <c r="CY25" s="60"/>
      <c r="DD25" s="60"/>
      <c r="DE25" s="60"/>
      <c r="DJ25" s="60"/>
      <c r="DK25" s="60"/>
      <c r="DM25" s="60"/>
      <c r="DN25" s="60"/>
    </row>
    <row r="26" spans="2:118" ht="26.25" hidden="1" customHeight="1" x14ac:dyDescent="0.25">
      <c r="B26" s="35" t="s">
        <v>135</v>
      </c>
      <c r="C26" s="35"/>
      <c r="D26" s="118"/>
      <c r="E26" s="35"/>
      <c r="F26" s="12"/>
      <c r="G26" s="12"/>
      <c r="H26" s="12"/>
      <c r="I26" s="18"/>
      <c r="J26" s="18"/>
      <c r="K26" s="105" t="e">
        <f>'LLU Compliance summary'!#REF!</f>
        <v>#REF!</v>
      </c>
      <c r="L26" s="2"/>
      <c r="M26" s="183"/>
      <c r="N26" s="183"/>
      <c r="O26" s="2"/>
      <c r="P26" s="5"/>
      <c r="Q26" s="5"/>
      <c r="R26" s="5"/>
      <c r="S26" s="5"/>
      <c r="T26" s="211"/>
      <c r="U26" s="5"/>
      <c r="V26" s="5"/>
      <c r="W26" s="5"/>
      <c r="X26" s="5"/>
      <c r="Y26" s="2"/>
      <c r="Z26" s="255">
        <v>43191</v>
      </c>
      <c r="AA26" s="255"/>
      <c r="AB26" s="21"/>
      <c r="AC26" s="21"/>
      <c r="AD26" s="22"/>
      <c r="AE26" s="21">
        <v>43556</v>
      </c>
      <c r="AF26" s="21"/>
      <c r="AG26" s="21"/>
      <c r="AH26" s="21"/>
      <c r="AI26" s="22"/>
      <c r="AJ26" s="21">
        <v>43922</v>
      </c>
      <c r="AK26" s="21"/>
      <c r="AL26" s="21"/>
      <c r="AM26" s="21"/>
      <c r="AN26" s="22"/>
      <c r="AO26" s="22">
        <v>44287</v>
      </c>
      <c r="AP26" s="15">
        <f t="shared" si="34"/>
        <v>365</v>
      </c>
      <c r="AQ26" s="16"/>
      <c r="AR26" s="15"/>
      <c r="AS26" s="15"/>
      <c r="AT26" s="16"/>
      <c r="AU26" s="15">
        <f t="shared" si="35"/>
        <v>366</v>
      </c>
      <c r="AV26" s="15"/>
      <c r="AW26" s="15"/>
      <c r="AX26" s="15"/>
      <c r="AY26" s="16"/>
      <c r="AZ26" s="15">
        <f t="shared" si="36"/>
        <v>365</v>
      </c>
      <c r="BA26" s="15"/>
      <c r="BB26" s="15"/>
      <c r="BC26" s="15"/>
      <c r="BD26" s="16"/>
      <c r="BE26" s="6">
        <f t="shared" si="37"/>
        <v>1</v>
      </c>
      <c r="BF26" s="7">
        <f t="shared" si="26"/>
        <v>0</v>
      </c>
      <c r="BG26" s="6">
        <f t="shared" si="27"/>
        <v>0</v>
      </c>
      <c r="BH26" s="6">
        <f t="shared" si="28"/>
        <v>0</v>
      </c>
      <c r="BI26" s="8">
        <f t="shared" si="29"/>
        <v>0</v>
      </c>
      <c r="BJ26" s="7"/>
      <c r="BK26" s="6">
        <f t="shared" si="38"/>
        <v>1</v>
      </c>
      <c r="BL26" s="8">
        <f t="shared" si="30"/>
        <v>0</v>
      </c>
      <c r="BM26" s="8">
        <f t="shared" si="31"/>
        <v>0</v>
      </c>
      <c r="BN26" s="8">
        <f t="shared" si="32"/>
        <v>0</v>
      </c>
      <c r="BO26" s="8">
        <f t="shared" si="33"/>
        <v>0</v>
      </c>
      <c r="BP26" s="7"/>
      <c r="BQ26" s="155">
        <f t="shared" si="39"/>
        <v>1</v>
      </c>
      <c r="BR26" s="8">
        <f t="shared" si="40"/>
        <v>0</v>
      </c>
      <c r="BS26" s="8">
        <f t="shared" si="41"/>
        <v>0</v>
      </c>
      <c r="BT26" s="8">
        <f t="shared" si="42"/>
        <v>0</v>
      </c>
      <c r="BU26" s="8">
        <f t="shared" si="43"/>
        <v>0</v>
      </c>
      <c r="BV26" s="8"/>
      <c r="BW26" s="153">
        <v>117.76</v>
      </c>
      <c r="BX26" s="89" t="e">
        <f t="shared" si="44"/>
        <v>#REF!</v>
      </c>
      <c r="BY26" s="89"/>
      <c r="BZ26" s="254"/>
      <c r="CA26" s="112"/>
      <c r="CB26" s="92" t="e">
        <f t="shared" si="45"/>
        <v>#REF!</v>
      </c>
      <c r="CC26" s="254"/>
      <c r="CD26" s="112"/>
      <c r="CE26" s="182"/>
      <c r="CF26" s="254"/>
      <c r="CG26" s="112"/>
      <c r="CH26" s="182"/>
      <c r="CI26" s="254"/>
      <c r="CJ26" s="112"/>
      <c r="CK26" s="111"/>
      <c r="CL26" s="111"/>
      <c r="CN26" s="407"/>
      <c r="CO26" s="404"/>
      <c r="CP26" s="99"/>
      <c r="CQ26" s="100"/>
      <c r="CR26" s="60"/>
      <c r="CS26" s="60"/>
      <c r="CX26" s="60"/>
      <c r="CY26" s="60"/>
      <c r="DD26" s="60"/>
      <c r="DE26" s="60"/>
      <c r="DJ26" s="60"/>
      <c r="DK26" s="60"/>
      <c r="DM26" s="60"/>
      <c r="DN26" s="60"/>
    </row>
    <row r="27" spans="2:118" ht="26.25" hidden="1" customHeight="1" x14ac:dyDescent="0.25">
      <c r="B27" s="35" t="s">
        <v>136</v>
      </c>
      <c r="C27" s="35"/>
      <c r="D27" s="118"/>
      <c r="E27" s="35"/>
      <c r="F27" s="12"/>
      <c r="G27" s="12"/>
      <c r="H27" s="12"/>
      <c r="I27" s="18"/>
      <c r="J27" s="18"/>
      <c r="K27" s="105" t="e">
        <f>'LLU Compliance summary'!#REF!</f>
        <v>#REF!</v>
      </c>
      <c r="L27" s="2"/>
      <c r="M27" s="183"/>
      <c r="N27" s="183"/>
      <c r="O27" s="2"/>
      <c r="P27" s="5"/>
      <c r="Q27" s="5"/>
      <c r="R27" s="5"/>
      <c r="S27" s="5"/>
      <c r="T27" s="211"/>
      <c r="U27" s="5"/>
      <c r="V27" s="5"/>
      <c r="W27" s="5"/>
      <c r="X27" s="5"/>
      <c r="Y27" s="2"/>
      <c r="Z27" s="255">
        <v>43191</v>
      </c>
      <c r="AA27" s="255"/>
      <c r="AB27" s="21"/>
      <c r="AC27" s="21"/>
      <c r="AD27" s="22"/>
      <c r="AE27" s="21">
        <v>43556</v>
      </c>
      <c r="AF27" s="21"/>
      <c r="AG27" s="21"/>
      <c r="AH27" s="21"/>
      <c r="AI27" s="22"/>
      <c r="AJ27" s="21">
        <v>43922</v>
      </c>
      <c r="AK27" s="21"/>
      <c r="AL27" s="21"/>
      <c r="AM27" s="21"/>
      <c r="AN27" s="22"/>
      <c r="AO27" s="22">
        <v>44287</v>
      </c>
      <c r="AP27" s="15">
        <f t="shared" si="34"/>
        <v>365</v>
      </c>
      <c r="AQ27" s="16"/>
      <c r="AR27" s="15"/>
      <c r="AS27" s="15"/>
      <c r="AT27" s="16"/>
      <c r="AU27" s="15">
        <f t="shared" si="35"/>
        <v>366</v>
      </c>
      <c r="AV27" s="15"/>
      <c r="AW27" s="15"/>
      <c r="AX27" s="15"/>
      <c r="AY27" s="16"/>
      <c r="AZ27" s="15">
        <f t="shared" si="36"/>
        <v>365</v>
      </c>
      <c r="BA27" s="15"/>
      <c r="BB27" s="15"/>
      <c r="BC27" s="15"/>
      <c r="BD27" s="16"/>
      <c r="BE27" s="6">
        <f t="shared" si="37"/>
        <v>1</v>
      </c>
      <c r="BF27" s="7">
        <f t="shared" si="26"/>
        <v>0</v>
      </c>
      <c r="BG27" s="6">
        <f t="shared" si="27"/>
        <v>0</v>
      </c>
      <c r="BH27" s="6">
        <f t="shared" si="28"/>
        <v>0</v>
      </c>
      <c r="BI27" s="8">
        <f t="shared" si="29"/>
        <v>0</v>
      </c>
      <c r="BJ27" s="7"/>
      <c r="BK27" s="6">
        <f t="shared" si="38"/>
        <v>1</v>
      </c>
      <c r="BL27" s="8">
        <f t="shared" si="30"/>
        <v>0</v>
      </c>
      <c r="BM27" s="8">
        <f t="shared" si="31"/>
        <v>0</v>
      </c>
      <c r="BN27" s="8">
        <f t="shared" si="32"/>
        <v>0</v>
      </c>
      <c r="BO27" s="8">
        <f t="shared" si="33"/>
        <v>0</v>
      </c>
      <c r="BP27" s="7"/>
      <c r="BQ27" s="155">
        <f t="shared" si="39"/>
        <v>1</v>
      </c>
      <c r="BR27" s="8">
        <f t="shared" si="40"/>
        <v>0</v>
      </c>
      <c r="BS27" s="8">
        <f t="shared" si="41"/>
        <v>0</v>
      </c>
      <c r="BT27" s="8">
        <f t="shared" si="42"/>
        <v>0</v>
      </c>
      <c r="BU27" s="8">
        <f t="shared" si="43"/>
        <v>0</v>
      </c>
      <c r="BV27" s="8"/>
      <c r="BW27" s="153">
        <v>139.4</v>
      </c>
      <c r="BX27" s="89" t="e">
        <f t="shared" si="44"/>
        <v>#REF!</v>
      </c>
      <c r="BY27" s="89"/>
      <c r="BZ27" s="254"/>
      <c r="CA27" s="112"/>
      <c r="CB27" s="92" t="e">
        <f t="shared" si="45"/>
        <v>#REF!</v>
      </c>
      <c r="CC27" s="254"/>
      <c r="CD27" s="112"/>
      <c r="CE27" s="182"/>
      <c r="CF27" s="254"/>
      <c r="CG27" s="112"/>
      <c r="CH27" s="182"/>
      <c r="CI27" s="254"/>
      <c r="CJ27" s="112"/>
      <c r="CK27" s="111"/>
      <c r="CL27" s="111"/>
      <c r="CN27" s="407"/>
      <c r="CO27" s="404"/>
      <c r="CP27" s="99"/>
      <c r="CQ27" s="100"/>
      <c r="CR27" s="60"/>
      <c r="CS27" s="60"/>
      <c r="CX27" s="60"/>
      <c r="CY27" s="60"/>
      <c r="DD27" s="60"/>
      <c r="DE27" s="60"/>
      <c r="DJ27" s="60"/>
      <c r="DK27" s="60"/>
      <c r="DM27" s="60"/>
      <c r="DN27" s="60"/>
    </row>
    <row r="28" spans="2:118" ht="26.25" hidden="1" customHeight="1" x14ac:dyDescent="0.25">
      <c r="B28" s="35" t="s">
        <v>137</v>
      </c>
      <c r="C28" s="35"/>
      <c r="D28" s="118"/>
      <c r="E28" s="35"/>
      <c r="F28" s="12"/>
      <c r="G28" s="12"/>
      <c r="H28" s="12"/>
      <c r="I28" s="18"/>
      <c r="J28" s="18"/>
      <c r="K28" s="105" t="e">
        <f>'LLU Compliance summary'!#REF!</f>
        <v>#REF!</v>
      </c>
      <c r="L28" s="2"/>
      <c r="M28" s="183"/>
      <c r="N28" s="183"/>
      <c r="O28" s="2"/>
      <c r="P28" s="5"/>
      <c r="Q28" s="5"/>
      <c r="R28" s="5"/>
      <c r="S28" s="5"/>
      <c r="T28" s="211"/>
      <c r="U28" s="5"/>
      <c r="V28" s="5"/>
      <c r="W28" s="5"/>
      <c r="X28" s="5"/>
      <c r="Y28" s="2"/>
      <c r="Z28" s="255">
        <v>43191</v>
      </c>
      <c r="AA28" s="255"/>
      <c r="AB28" s="21"/>
      <c r="AC28" s="21"/>
      <c r="AD28" s="22"/>
      <c r="AE28" s="21">
        <v>43556</v>
      </c>
      <c r="AF28" s="21"/>
      <c r="AG28" s="21"/>
      <c r="AH28" s="21"/>
      <c r="AI28" s="22"/>
      <c r="AJ28" s="21">
        <v>43922</v>
      </c>
      <c r="AK28" s="21"/>
      <c r="AL28" s="21"/>
      <c r="AM28" s="21"/>
      <c r="AN28" s="22"/>
      <c r="AO28" s="22">
        <v>44287</v>
      </c>
      <c r="AP28" s="15">
        <f t="shared" si="34"/>
        <v>365</v>
      </c>
      <c r="AQ28" s="16"/>
      <c r="AR28" s="15"/>
      <c r="AS28" s="15"/>
      <c r="AT28" s="16"/>
      <c r="AU28" s="15">
        <f t="shared" si="35"/>
        <v>366</v>
      </c>
      <c r="AV28" s="15"/>
      <c r="AW28" s="15"/>
      <c r="AX28" s="15"/>
      <c r="AY28" s="16"/>
      <c r="AZ28" s="15">
        <f t="shared" si="36"/>
        <v>365</v>
      </c>
      <c r="BA28" s="15"/>
      <c r="BB28" s="15"/>
      <c r="BC28" s="15"/>
      <c r="BD28" s="16"/>
      <c r="BE28" s="6">
        <f t="shared" si="37"/>
        <v>1</v>
      </c>
      <c r="BF28" s="7">
        <f t="shared" si="26"/>
        <v>0</v>
      </c>
      <c r="BG28" s="6">
        <f t="shared" si="27"/>
        <v>0</v>
      </c>
      <c r="BH28" s="6">
        <f t="shared" si="28"/>
        <v>0</v>
      </c>
      <c r="BI28" s="8">
        <f t="shared" si="29"/>
        <v>0</v>
      </c>
      <c r="BJ28" s="7"/>
      <c r="BK28" s="6">
        <f t="shared" si="38"/>
        <v>1</v>
      </c>
      <c r="BL28" s="8">
        <f t="shared" si="30"/>
        <v>0</v>
      </c>
      <c r="BM28" s="8">
        <f t="shared" si="31"/>
        <v>0</v>
      </c>
      <c r="BN28" s="8">
        <f t="shared" si="32"/>
        <v>0</v>
      </c>
      <c r="BO28" s="8">
        <f t="shared" si="33"/>
        <v>0</v>
      </c>
      <c r="BP28" s="7"/>
      <c r="BQ28" s="155">
        <f t="shared" si="39"/>
        <v>1</v>
      </c>
      <c r="BR28" s="8">
        <f t="shared" si="40"/>
        <v>0</v>
      </c>
      <c r="BS28" s="8">
        <f t="shared" si="41"/>
        <v>0</v>
      </c>
      <c r="BT28" s="8">
        <f t="shared" si="42"/>
        <v>0</v>
      </c>
      <c r="BU28" s="8">
        <f t="shared" si="43"/>
        <v>0</v>
      </c>
      <c r="BV28" s="8"/>
      <c r="BW28" s="153">
        <v>43.29</v>
      </c>
      <c r="BX28" s="89" t="e">
        <f t="shared" si="44"/>
        <v>#REF!</v>
      </c>
      <c r="BY28" s="89"/>
      <c r="BZ28" s="254"/>
      <c r="CA28" s="112"/>
      <c r="CB28" s="92" t="e">
        <f t="shared" si="45"/>
        <v>#REF!</v>
      </c>
      <c r="CC28" s="254"/>
      <c r="CD28" s="112"/>
      <c r="CE28" s="182"/>
      <c r="CF28" s="254"/>
      <c r="CG28" s="112"/>
      <c r="CH28" s="182"/>
      <c r="CI28" s="254"/>
      <c r="CJ28" s="112"/>
      <c r="CK28" s="111"/>
      <c r="CL28" s="111"/>
      <c r="CN28" s="407"/>
      <c r="CO28" s="404"/>
      <c r="CP28" s="99"/>
      <c r="CQ28" s="100"/>
      <c r="CR28" s="60"/>
      <c r="CS28" s="60"/>
      <c r="CX28" s="60"/>
      <c r="CY28" s="60"/>
      <c r="DD28" s="60"/>
      <c r="DE28" s="60"/>
      <c r="DJ28" s="60"/>
      <c r="DK28" s="60"/>
      <c r="DM28" s="60"/>
      <c r="DN28" s="60"/>
    </row>
    <row r="29" spans="2:118" ht="26.25" hidden="1" customHeight="1" x14ac:dyDescent="0.25">
      <c r="B29" s="35" t="s">
        <v>138</v>
      </c>
      <c r="C29" s="35"/>
      <c r="D29" s="118"/>
      <c r="E29" s="35"/>
      <c r="F29" s="12"/>
      <c r="G29" s="12"/>
      <c r="H29" s="12"/>
      <c r="I29" s="18"/>
      <c r="J29" s="18"/>
      <c r="K29" s="105" t="e">
        <f>'LLU Compliance summary'!#REF!</f>
        <v>#REF!</v>
      </c>
      <c r="L29" s="2"/>
      <c r="M29" s="183"/>
      <c r="N29" s="183"/>
      <c r="O29" s="2"/>
      <c r="P29" s="5"/>
      <c r="Q29" s="5"/>
      <c r="R29" s="5"/>
      <c r="S29" s="5"/>
      <c r="T29" s="211"/>
      <c r="U29" s="5"/>
      <c r="V29" s="5"/>
      <c r="W29" s="5"/>
      <c r="X29" s="5"/>
      <c r="Y29" s="2"/>
      <c r="Z29" s="255">
        <v>43191</v>
      </c>
      <c r="AA29" s="255"/>
      <c r="AB29" s="21"/>
      <c r="AC29" s="21"/>
      <c r="AD29" s="22"/>
      <c r="AE29" s="21">
        <v>43556</v>
      </c>
      <c r="AF29" s="21"/>
      <c r="AG29" s="21"/>
      <c r="AH29" s="21"/>
      <c r="AI29" s="22"/>
      <c r="AJ29" s="21">
        <v>43922</v>
      </c>
      <c r="AK29" s="21"/>
      <c r="AL29" s="21"/>
      <c r="AM29" s="21"/>
      <c r="AN29" s="22"/>
      <c r="AO29" s="22">
        <v>44287</v>
      </c>
      <c r="AP29" s="15">
        <f t="shared" si="34"/>
        <v>365</v>
      </c>
      <c r="AQ29" s="16"/>
      <c r="AR29" s="15"/>
      <c r="AS29" s="15"/>
      <c r="AT29" s="16"/>
      <c r="AU29" s="15">
        <f t="shared" si="35"/>
        <v>366</v>
      </c>
      <c r="AV29" s="15"/>
      <c r="AW29" s="15"/>
      <c r="AX29" s="15"/>
      <c r="AY29" s="16"/>
      <c r="AZ29" s="15">
        <f t="shared" si="36"/>
        <v>365</v>
      </c>
      <c r="BA29" s="15"/>
      <c r="BB29" s="15"/>
      <c r="BC29" s="15"/>
      <c r="BD29" s="16"/>
      <c r="BE29" s="6">
        <f t="shared" si="37"/>
        <v>1</v>
      </c>
      <c r="BF29" s="7">
        <f t="shared" si="26"/>
        <v>0</v>
      </c>
      <c r="BG29" s="6">
        <f t="shared" si="27"/>
        <v>0</v>
      </c>
      <c r="BH29" s="6">
        <f t="shared" si="28"/>
        <v>0</v>
      </c>
      <c r="BI29" s="8">
        <f t="shared" si="29"/>
        <v>0</v>
      </c>
      <c r="BJ29" s="7"/>
      <c r="BK29" s="6">
        <f t="shared" si="38"/>
        <v>1</v>
      </c>
      <c r="BL29" s="8">
        <f t="shared" si="30"/>
        <v>0</v>
      </c>
      <c r="BM29" s="8">
        <f t="shared" si="31"/>
        <v>0</v>
      </c>
      <c r="BN29" s="8">
        <f t="shared" si="32"/>
        <v>0</v>
      </c>
      <c r="BO29" s="8">
        <f t="shared" si="33"/>
        <v>0</v>
      </c>
      <c r="BP29" s="7"/>
      <c r="BQ29" s="155">
        <f t="shared" si="39"/>
        <v>1</v>
      </c>
      <c r="BR29" s="8">
        <f t="shared" si="40"/>
        <v>0</v>
      </c>
      <c r="BS29" s="8">
        <f t="shared" si="41"/>
        <v>0</v>
      </c>
      <c r="BT29" s="8">
        <f t="shared" si="42"/>
        <v>0</v>
      </c>
      <c r="BU29" s="8">
        <f t="shared" si="43"/>
        <v>0</v>
      </c>
      <c r="BV29" s="8"/>
      <c r="BW29" s="153">
        <v>64.94</v>
      </c>
      <c r="BX29" s="89" t="e">
        <f t="shared" si="44"/>
        <v>#REF!</v>
      </c>
      <c r="BY29" s="89"/>
      <c r="BZ29" s="254"/>
      <c r="CA29" s="112"/>
      <c r="CB29" s="92" t="e">
        <f t="shared" si="45"/>
        <v>#REF!</v>
      </c>
      <c r="CC29" s="254"/>
      <c r="CD29" s="112"/>
      <c r="CE29" s="182"/>
      <c r="CF29" s="254"/>
      <c r="CG29" s="112"/>
      <c r="CH29" s="182"/>
      <c r="CI29" s="254"/>
      <c r="CJ29" s="112"/>
      <c r="CK29" s="111"/>
      <c r="CL29" s="111"/>
      <c r="CN29" s="407"/>
      <c r="CO29" s="404"/>
      <c r="CP29" s="99"/>
      <c r="CQ29" s="100"/>
      <c r="CR29" s="60"/>
      <c r="CS29" s="60"/>
      <c r="CX29" s="60"/>
      <c r="CY29" s="60"/>
      <c r="DD29" s="60"/>
      <c r="DE29" s="60"/>
      <c r="DJ29" s="60"/>
      <c r="DK29" s="60"/>
      <c r="DM29" s="60"/>
      <c r="DN29" s="60"/>
    </row>
    <row r="30" spans="2:118" ht="26.25" hidden="1" customHeight="1" x14ac:dyDescent="0.25">
      <c r="B30" s="35" t="s">
        <v>139</v>
      </c>
      <c r="C30" s="35"/>
      <c r="D30" s="118"/>
      <c r="E30" s="35"/>
      <c r="F30" s="12"/>
      <c r="G30" s="12"/>
      <c r="H30" s="12"/>
      <c r="I30" s="18"/>
      <c r="J30" s="18"/>
      <c r="K30" s="105" t="e">
        <f>'LLU Compliance summary'!#REF!</f>
        <v>#REF!</v>
      </c>
      <c r="L30" s="2"/>
      <c r="M30" s="183"/>
      <c r="N30" s="183"/>
      <c r="O30" s="2"/>
      <c r="P30" s="5"/>
      <c r="Q30" s="5"/>
      <c r="R30" s="5"/>
      <c r="S30" s="5"/>
      <c r="T30" s="211"/>
      <c r="U30" s="5"/>
      <c r="V30" s="5"/>
      <c r="W30" s="5"/>
      <c r="X30" s="5"/>
      <c r="Y30" s="2"/>
      <c r="Z30" s="255">
        <v>43191</v>
      </c>
      <c r="AA30" s="255"/>
      <c r="AB30" s="21"/>
      <c r="AC30" s="21"/>
      <c r="AD30" s="22"/>
      <c r="AE30" s="21">
        <v>43556</v>
      </c>
      <c r="AF30" s="21"/>
      <c r="AG30" s="21"/>
      <c r="AH30" s="21"/>
      <c r="AI30" s="22"/>
      <c r="AJ30" s="21">
        <v>43922</v>
      </c>
      <c r="AK30" s="21"/>
      <c r="AL30" s="21"/>
      <c r="AM30" s="21"/>
      <c r="AN30" s="22"/>
      <c r="AO30" s="22">
        <v>44287</v>
      </c>
      <c r="AP30" s="15">
        <f t="shared" si="34"/>
        <v>365</v>
      </c>
      <c r="AQ30" s="16"/>
      <c r="AR30" s="15"/>
      <c r="AS30" s="15"/>
      <c r="AT30" s="16"/>
      <c r="AU30" s="15">
        <f t="shared" si="35"/>
        <v>366</v>
      </c>
      <c r="AV30" s="15"/>
      <c r="AW30" s="15"/>
      <c r="AX30" s="15"/>
      <c r="AY30" s="16"/>
      <c r="AZ30" s="15">
        <f t="shared" si="36"/>
        <v>365</v>
      </c>
      <c r="BA30" s="15"/>
      <c r="BB30" s="15"/>
      <c r="BC30" s="15"/>
      <c r="BD30" s="16"/>
      <c r="BE30" s="6">
        <f t="shared" si="37"/>
        <v>1</v>
      </c>
      <c r="BF30" s="7">
        <f t="shared" si="26"/>
        <v>0</v>
      </c>
      <c r="BG30" s="6">
        <f t="shared" si="27"/>
        <v>0</v>
      </c>
      <c r="BH30" s="6">
        <f t="shared" si="28"/>
        <v>0</v>
      </c>
      <c r="BI30" s="8">
        <f t="shared" si="29"/>
        <v>0</v>
      </c>
      <c r="BJ30" s="7"/>
      <c r="BK30" s="6">
        <f t="shared" si="38"/>
        <v>1</v>
      </c>
      <c r="BL30" s="8">
        <f t="shared" si="30"/>
        <v>0</v>
      </c>
      <c r="BM30" s="8">
        <f t="shared" si="31"/>
        <v>0</v>
      </c>
      <c r="BN30" s="8">
        <f t="shared" si="32"/>
        <v>0</v>
      </c>
      <c r="BO30" s="8">
        <f t="shared" si="33"/>
        <v>0</v>
      </c>
      <c r="BP30" s="7"/>
      <c r="BQ30" s="155">
        <f t="shared" si="39"/>
        <v>1</v>
      </c>
      <c r="BR30" s="8">
        <f t="shared" si="40"/>
        <v>0</v>
      </c>
      <c r="BS30" s="8">
        <f t="shared" si="41"/>
        <v>0</v>
      </c>
      <c r="BT30" s="8">
        <f t="shared" si="42"/>
        <v>0</v>
      </c>
      <c r="BU30" s="8">
        <f t="shared" si="43"/>
        <v>0</v>
      </c>
      <c r="BV30" s="8"/>
      <c r="BW30" s="153">
        <v>86.6</v>
      </c>
      <c r="BX30" s="89" t="e">
        <f t="shared" si="44"/>
        <v>#REF!</v>
      </c>
      <c r="BY30" s="89"/>
      <c r="BZ30" s="254"/>
      <c r="CA30" s="112"/>
      <c r="CB30" s="92" t="e">
        <f t="shared" si="45"/>
        <v>#REF!</v>
      </c>
      <c r="CC30" s="254"/>
      <c r="CD30" s="112"/>
      <c r="CE30" s="182"/>
      <c r="CF30" s="254"/>
      <c r="CG30" s="112"/>
      <c r="CH30" s="182"/>
      <c r="CI30" s="254"/>
      <c r="CJ30" s="112"/>
      <c r="CK30" s="111"/>
      <c r="CL30" s="111"/>
      <c r="CN30" s="407"/>
      <c r="CO30" s="404"/>
      <c r="CP30" s="99"/>
      <c r="CQ30" s="100"/>
      <c r="CR30" s="60"/>
      <c r="CS30" s="60"/>
      <c r="CX30" s="60"/>
      <c r="CY30" s="60"/>
      <c r="DD30" s="60"/>
      <c r="DE30" s="60"/>
      <c r="DJ30" s="60"/>
      <c r="DK30" s="60"/>
      <c r="DM30" s="60"/>
      <c r="DN30" s="60"/>
    </row>
    <row r="31" spans="2:118" ht="26.25" hidden="1" customHeight="1" x14ac:dyDescent="0.25">
      <c r="B31" s="35" t="s">
        <v>140</v>
      </c>
      <c r="C31" s="35"/>
      <c r="D31" s="118"/>
      <c r="E31" s="35"/>
      <c r="F31" s="12"/>
      <c r="G31" s="12"/>
      <c r="H31" s="12"/>
      <c r="I31" s="18"/>
      <c r="J31" s="18"/>
      <c r="K31" s="105" t="e">
        <f>'LLU Compliance summary'!#REF!</f>
        <v>#REF!</v>
      </c>
      <c r="L31" s="2"/>
      <c r="M31" s="183"/>
      <c r="N31" s="183"/>
      <c r="O31" s="2"/>
      <c r="P31" s="5"/>
      <c r="Q31" s="5"/>
      <c r="R31" s="5"/>
      <c r="S31" s="5"/>
      <c r="T31" s="211"/>
      <c r="U31" s="5"/>
      <c r="V31" s="5"/>
      <c r="W31" s="5"/>
      <c r="X31" s="5"/>
      <c r="Y31" s="2"/>
      <c r="Z31" s="255">
        <v>43191</v>
      </c>
      <c r="AA31" s="255"/>
      <c r="AB31" s="21"/>
      <c r="AC31" s="21"/>
      <c r="AD31" s="22"/>
      <c r="AE31" s="21">
        <v>43556</v>
      </c>
      <c r="AF31" s="21"/>
      <c r="AG31" s="21"/>
      <c r="AH31" s="21"/>
      <c r="AI31" s="22"/>
      <c r="AJ31" s="21">
        <v>43922</v>
      </c>
      <c r="AK31" s="21"/>
      <c r="AL31" s="21"/>
      <c r="AM31" s="21"/>
      <c r="AN31" s="22"/>
      <c r="AO31" s="22">
        <v>44287</v>
      </c>
      <c r="AP31" s="15">
        <f t="shared" si="34"/>
        <v>365</v>
      </c>
      <c r="AQ31" s="16"/>
      <c r="AR31" s="15"/>
      <c r="AS31" s="15"/>
      <c r="AT31" s="16"/>
      <c r="AU31" s="15">
        <f t="shared" si="35"/>
        <v>366</v>
      </c>
      <c r="AV31" s="15"/>
      <c r="AW31" s="15"/>
      <c r="AX31" s="15"/>
      <c r="AY31" s="16"/>
      <c r="AZ31" s="15">
        <f t="shared" si="36"/>
        <v>365</v>
      </c>
      <c r="BA31" s="15"/>
      <c r="BB31" s="15"/>
      <c r="BC31" s="15"/>
      <c r="BD31" s="16"/>
      <c r="BE31" s="6">
        <f t="shared" si="37"/>
        <v>1</v>
      </c>
      <c r="BF31" s="7">
        <f t="shared" si="26"/>
        <v>0</v>
      </c>
      <c r="BG31" s="6">
        <f t="shared" si="27"/>
        <v>0</v>
      </c>
      <c r="BH31" s="6">
        <f t="shared" si="28"/>
        <v>0</v>
      </c>
      <c r="BI31" s="8">
        <f t="shared" si="29"/>
        <v>0</v>
      </c>
      <c r="BJ31" s="7"/>
      <c r="BK31" s="6">
        <f t="shared" si="38"/>
        <v>1</v>
      </c>
      <c r="BL31" s="8">
        <f t="shared" si="30"/>
        <v>0</v>
      </c>
      <c r="BM31" s="8">
        <f t="shared" si="31"/>
        <v>0</v>
      </c>
      <c r="BN31" s="8">
        <f t="shared" si="32"/>
        <v>0</v>
      </c>
      <c r="BO31" s="8">
        <f t="shared" si="33"/>
        <v>0</v>
      </c>
      <c r="BP31" s="7"/>
      <c r="BQ31" s="155">
        <f t="shared" si="39"/>
        <v>1</v>
      </c>
      <c r="BR31" s="8">
        <f t="shared" si="40"/>
        <v>0</v>
      </c>
      <c r="BS31" s="8">
        <f t="shared" si="41"/>
        <v>0</v>
      </c>
      <c r="BT31" s="8">
        <f t="shared" si="42"/>
        <v>0</v>
      </c>
      <c r="BU31" s="8">
        <f t="shared" si="43"/>
        <v>0</v>
      </c>
      <c r="BV31" s="8"/>
      <c r="BW31" s="153">
        <v>26.4</v>
      </c>
      <c r="BX31" s="89" t="e">
        <f t="shared" si="44"/>
        <v>#REF!</v>
      </c>
      <c r="BY31" s="89"/>
      <c r="BZ31" s="254"/>
      <c r="CA31" s="112"/>
      <c r="CB31" s="92" t="e">
        <f t="shared" si="45"/>
        <v>#REF!</v>
      </c>
      <c r="CC31" s="254"/>
      <c r="CD31" s="112"/>
      <c r="CE31" s="182"/>
      <c r="CF31" s="254"/>
      <c r="CG31" s="112"/>
      <c r="CH31" s="182"/>
      <c r="CI31" s="254"/>
      <c r="CJ31" s="112"/>
      <c r="CK31" s="111"/>
      <c r="CL31" s="111"/>
      <c r="CN31" s="407"/>
      <c r="CO31" s="404"/>
      <c r="CP31" s="99"/>
      <c r="CQ31" s="100"/>
      <c r="CR31" s="60"/>
      <c r="CS31" s="60"/>
      <c r="CX31" s="60"/>
      <c r="CY31" s="60"/>
      <c r="DD31" s="60"/>
      <c r="DE31" s="60"/>
      <c r="DJ31" s="60"/>
      <c r="DK31" s="60"/>
      <c r="DM31" s="60"/>
      <c r="DN31" s="60"/>
    </row>
    <row r="32" spans="2:118" ht="26.25" hidden="1" customHeight="1" x14ac:dyDescent="0.25">
      <c r="B32" s="35" t="s">
        <v>141</v>
      </c>
      <c r="C32" s="35"/>
      <c r="D32" s="118"/>
      <c r="E32" s="35"/>
      <c r="F32" s="12"/>
      <c r="G32" s="12"/>
      <c r="H32" s="12"/>
      <c r="I32" s="18"/>
      <c r="J32" s="18"/>
      <c r="K32" s="105" t="e">
        <f>'LLU Compliance summary'!#REF!</f>
        <v>#REF!</v>
      </c>
      <c r="L32" s="2"/>
      <c r="M32" s="183"/>
      <c r="N32" s="183"/>
      <c r="O32" s="2"/>
      <c r="P32" s="5"/>
      <c r="Q32" s="5"/>
      <c r="R32" s="5"/>
      <c r="S32" s="5"/>
      <c r="T32" s="211"/>
      <c r="U32" s="5"/>
      <c r="V32" s="5"/>
      <c r="W32" s="5"/>
      <c r="X32" s="5"/>
      <c r="Y32" s="2"/>
      <c r="Z32" s="255">
        <v>43191</v>
      </c>
      <c r="AA32" s="255"/>
      <c r="AB32" s="21"/>
      <c r="AC32" s="21"/>
      <c r="AD32" s="22"/>
      <c r="AE32" s="21">
        <v>43556</v>
      </c>
      <c r="AF32" s="21"/>
      <c r="AG32" s="21"/>
      <c r="AH32" s="21"/>
      <c r="AI32" s="22"/>
      <c r="AJ32" s="21">
        <v>43922</v>
      </c>
      <c r="AK32" s="21"/>
      <c r="AL32" s="21"/>
      <c r="AM32" s="21"/>
      <c r="AN32" s="22"/>
      <c r="AO32" s="22">
        <v>44287</v>
      </c>
      <c r="AP32" s="15">
        <f t="shared" si="34"/>
        <v>365</v>
      </c>
      <c r="AQ32" s="16"/>
      <c r="AR32" s="15"/>
      <c r="AS32" s="15"/>
      <c r="AT32" s="16"/>
      <c r="AU32" s="15">
        <f t="shared" si="35"/>
        <v>366</v>
      </c>
      <c r="AV32" s="15"/>
      <c r="AW32" s="15"/>
      <c r="AX32" s="15"/>
      <c r="AY32" s="16"/>
      <c r="AZ32" s="15">
        <f t="shared" si="36"/>
        <v>365</v>
      </c>
      <c r="BA32" s="15"/>
      <c r="BB32" s="15"/>
      <c r="BC32" s="15"/>
      <c r="BD32" s="16"/>
      <c r="BE32" s="6">
        <f t="shared" si="37"/>
        <v>1</v>
      </c>
      <c r="BF32" s="7">
        <f t="shared" si="26"/>
        <v>0</v>
      </c>
      <c r="BG32" s="6">
        <f t="shared" si="27"/>
        <v>0</v>
      </c>
      <c r="BH32" s="6">
        <f t="shared" si="28"/>
        <v>0</v>
      </c>
      <c r="BI32" s="8">
        <f t="shared" si="29"/>
        <v>0</v>
      </c>
      <c r="BJ32" s="7"/>
      <c r="BK32" s="6">
        <f t="shared" si="38"/>
        <v>1</v>
      </c>
      <c r="BL32" s="8">
        <f t="shared" si="30"/>
        <v>0</v>
      </c>
      <c r="BM32" s="8">
        <f t="shared" si="31"/>
        <v>0</v>
      </c>
      <c r="BN32" s="8">
        <f t="shared" si="32"/>
        <v>0</v>
      </c>
      <c r="BO32" s="8">
        <f t="shared" si="33"/>
        <v>0</v>
      </c>
      <c r="BP32" s="7"/>
      <c r="BQ32" s="155">
        <f t="shared" si="39"/>
        <v>1</v>
      </c>
      <c r="BR32" s="8">
        <f t="shared" si="40"/>
        <v>0</v>
      </c>
      <c r="BS32" s="8">
        <f t="shared" si="41"/>
        <v>0</v>
      </c>
      <c r="BT32" s="8">
        <f t="shared" si="42"/>
        <v>0</v>
      </c>
      <c r="BU32" s="8">
        <f t="shared" si="43"/>
        <v>0</v>
      </c>
      <c r="BV32" s="8"/>
      <c r="BW32" s="153">
        <v>52.8</v>
      </c>
      <c r="BX32" s="89" t="e">
        <f t="shared" si="44"/>
        <v>#REF!</v>
      </c>
      <c r="BY32" s="89"/>
      <c r="BZ32" s="254"/>
      <c r="CA32" s="112"/>
      <c r="CB32" s="92" t="e">
        <f t="shared" si="45"/>
        <v>#REF!</v>
      </c>
      <c r="CC32" s="254"/>
      <c r="CD32" s="112"/>
      <c r="CE32" s="182"/>
      <c r="CF32" s="254"/>
      <c r="CG32" s="112"/>
      <c r="CH32" s="182"/>
      <c r="CI32" s="254"/>
      <c r="CJ32" s="112"/>
      <c r="CK32" s="111"/>
      <c r="CL32" s="111"/>
      <c r="CN32" s="407"/>
      <c r="CO32" s="404"/>
      <c r="CP32" s="99"/>
      <c r="CQ32" s="100"/>
      <c r="CR32" s="60"/>
      <c r="CS32" s="60"/>
      <c r="CX32" s="60"/>
      <c r="CY32" s="60"/>
      <c r="DD32" s="60"/>
      <c r="DE32" s="60"/>
      <c r="DJ32" s="60"/>
      <c r="DK32" s="60"/>
      <c r="DM32" s="60"/>
      <c r="DN32" s="60"/>
    </row>
    <row r="33" spans="1:119" ht="26.25" hidden="1" customHeight="1" x14ac:dyDescent="0.25">
      <c r="B33" s="35" t="s">
        <v>142</v>
      </c>
      <c r="C33" s="35"/>
      <c r="D33" s="118"/>
      <c r="E33" s="35"/>
      <c r="F33" s="12"/>
      <c r="G33" s="12"/>
      <c r="H33" s="12"/>
      <c r="I33" s="18"/>
      <c r="J33" s="18"/>
      <c r="K33" s="105" t="e">
        <f>'LLU Compliance summary'!#REF!</f>
        <v>#REF!</v>
      </c>
      <c r="L33" s="2"/>
      <c r="M33" s="183"/>
      <c r="N33" s="183"/>
      <c r="O33" s="2"/>
      <c r="P33" s="5"/>
      <c r="Q33" s="5"/>
      <c r="R33" s="5"/>
      <c r="S33" s="5"/>
      <c r="T33" s="211"/>
      <c r="U33" s="5"/>
      <c r="V33" s="5"/>
      <c r="W33" s="5"/>
      <c r="X33" s="5"/>
      <c r="Y33" s="2"/>
      <c r="Z33" s="255">
        <v>43191</v>
      </c>
      <c r="AA33" s="255"/>
      <c r="AB33" s="21"/>
      <c r="AC33" s="21"/>
      <c r="AD33" s="22"/>
      <c r="AE33" s="21">
        <v>43556</v>
      </c>
      <c r="AF33" s="21"/>
      <c r="AG33" s="21"/>
      <c r="AH33" s="21"/>
      <c r="AI33" s="22"/>
      <c r="AJ33" s="21">
        <v>43922</v>
      </c>
      <c r="AK33" s="21"/>
      <c r="AL33" s="21"/>
      <c r="AM33" s="21"/>
      <c r="AN33" s="22"/>
      <c r="AO33" s="22">
        <v>44287</v>
      </c>
      <c r="AP33" s="15">
        <f t="shared" si="34"/>
        <v>365</v>
      </c>
      <c r="AQ33" s="16"/>
      <c r="AR33" s="15"/>
      <c r="AS33" s="15"/>
      <c r="AT33" s="16"/>
      <c r="AU33" s="15">
        <f t="shared" si="35"/>
        <v>366</v>
      </c>
      <c r="AV33" s="15"/>
      <c r="AW33" s="15"/>
      <c r="AX33" s="15"/>
      <c r="AY33" s="16"/>
      <c r="AZ33" s="15">
        <f t="shared" si="36"/>
        <v>365</v>
      </c>
      <c r="BA33" s="15"/>
      <c r="BB33" s="15"/>
      <c r="BC33" s="15"/>
      <c r="BD33" s="16"/>
      <c r="BE33" s="6">
        <f t="shared" si="37"/>
        <v>1</v>
      </c>
      <c r="BF33" s="7">
        <f t="shared" si="26"/>
        <v>0</v>
      </c>
      <c r="BG33" s="6">
        <f t="shared" si="27"/>
        <v>0</v>
      </c>
      <c r="BH33" s="6">
        <f t="shared" si="28"/>
        <v>0</v>
      </c>
      <c r="BI33" s="8">
        <f t="shared" si="29"/>
        <v>0</v>
      </c>
      <c r="BJ33" s="7"/>
      <c r="BK33" s="6">
        <f t="shared" si="38"/>
        <v>1</v>
      </c>
      <c r="BL33" s="8">
        <f t="shared" si="30"/>
        <v>0</v>
      </c>
      <c r="BM33" s="8">
        <f t="shared" si="31"/>
        <v>0</v>
      </c>
      <c r="BN33" s="8">
        <f t="shared" si="32"/>
        <v>0</v>
      </c>
      <c r="BO33" s="8">
        <f t="shared" si="33"/>
        <v>0</v>
      </c>
      <c r="BP33" s="7"/>
      <c r="BQ33" s="155">
        <f t="shared" si="39"/>
        <v>1</v>
      </c>
      <c r="BR33" s="8">
        <f t="shared" si="40"/>
        <v>0</v>
      </c>
      <c r="BS33" s="8">
        <f t="shared" si="41"/>
        <v>0</v>
      </c>
      <c r="BT33" s="8">
        <f t="shared" si="42"/>
        <v>0</v>
      </c>
      <c r="BU33" s="8">
        <f t="shared" si="43"/>
        <v>0</v>
      </c>
      <c r="BV33" s="8"/>
      <c r="BW33" s="153">
        <v>26.4</v>
      </c>
      <c r="BX33" s="89" t="e">
        <f t="shared" si="44"/>
        <v>#REF!</v>
      </c>
      <c r="BY33" s="89"/>
      <c r="BZ33" s="254"/>
      <c r="CA33" s="112"/>
      <c r="CB33" s="92" t="e">
        <f t="shared" si="45"/>
        <v>#REF!</v>
      </c>
      <c r="CC33" s="254"/>
      <c r="CD33" s="112"/>
      <c r="CE33" s="182"/>
      <c r="CF33" s="254"/>
      <c r="CG33" s="112"/>
      <c r="CH33" s="182"/>
      <c r="CI33" s="254"/>
      <c r="CJ33" s="112"/>
      <c r="CK33" s="111"/>
      <c r="CL33" s="111"/>
      <c r="CN33" s="407"/>
      <c r="CO33" s="404"/>
      <c r="CP33" s="99"/>
      <c r="CQ33" s="100"/>
      <c r="CR33" s="60"/>
      <c r="CS33" s="60"/>
      <c r="CX33" s="60"/>
      <c r="CY33" s="60"/>
      <c r="DD33" s="60"/>
      <c r="DE33" s="60"/>
      <c r="DJ33" s="60"/>
      <c r="DK33" s="60"/>
      <c r="DM33" s="60"/>
      <c r="DN33" s="60"/>
    </row>
    <row r="34" spans="1:119" ht="26.25" hidden="1" customHeight="1" x14ac:dyDescent="0.25">
      <c r="B34" s="35" t="s">
        <v>143</v>
      </c>
      <c r="C34" s="35"/>
      <c r="D34" s="118"/>
      <c r="E34" s="35"/>
      <c r="F34" s="12"/>
      <c r="G34" s="12"/>
      <c r="H34" s="12"/>
      <c r="I34" s="18"/>
      <c r="J34" s="18"/>
      <c r="K34" s="105" t="e">
        <f>'LLU Compliance summary'!#REF!</f>
        <v>#REF!</v>
      </c>
      <c r="L34" s="2"/>
      <c r="M34" s="183"/>
      <c r="N34" s="183"/>
      <c r="O34" s="2"/>
      <c r="P34" s="5"/>
      <c r="Q34" s="5"/>
      <c r="R34" s="5"/>
      <c r="S34" s="5"/>
      <c r="T34" s="211"/>
      <c r="U34" s="5"/>
      <c r="V34" s="5"/>
      <c r="W34" s="5"/>
      <c r="X34" s="5"/>
      <c r="Y34" s="2"/>
      <c r="Z34" s="255">
        <v>43191</v>
      </c>
      <c r="AA34" s="255"/>
      <c r="AB34" s="21"/>
      <c r="AC34" s="21"/>
      <c r="AD34" s="22"/>
      <c r="AE34" s="21">
        <v>43556</v>
      </c>
      <c r="AF34" s="21"/>
      <c r="AG34" s="21"/>
      <c r="AH34" s="21"/>
      <c r="AI34" s="22"/>
      <c r="AJ34" s="21">
        <v>43922</v>
      </c>
      <c r="AK34" s="21"/>
      <c r="AL34" s="21"/>
      <c r="AM34" s="21"/>
      <c r="AN34" s="22"/>
      <c r="AO34" s="22">
        <v>44287</v>
      </c>
      <c r="AP34" s="15">
        <f t="shared" si="34"/>
        <v>365</v>
      </c>
      <c r="AQ34" s="16"/>
      <c r="AR34" s="15"/>
      <c r="AS34" s="15"/>
      <c r="AT34" s="16"/>
      <c r="AU34" s="15">
        <f t="shared" si="35"/>
        <v>366</v>
      </c>
      <c r="AV34" s="15"/>
      <c r="AW34" s="15"/>
      <c r="AX34" s="15"/>
      <c r="AY34" s="16"/>
      <c r="AZ34" s="15">
        <f t="shared" si="36"/>
        <v>365</v>
      </c>
      <c r="BA34" s="15"/>
      <c r="BB34" s="15"/>
      <c r="BC34" s="15"/>
      <c r="BD34" s="16"/>
      <c r="BE34" s="6">
        <f t="shared" si="37"/>
        <v>1</v>
      </c>
      <c r="BF34" s="7">
        <f t="shared" si="26"/>
        <v>0</v>
      </c>
      <c r="BG34" s="6">
        <f t="shared" si="27"/>
        <v>0</v>
      </c>
      <c r="BH34" s="6">
        <f t="shared" si="28"/>
        <v>0</v>
      </c>
      <c r="BI34" s="8">
        <f t="shared" si="29"/>
        <v>0</v>
      </c>
      <c r="BJ34" s="7"/>
      <c r="BK34" s="6">
        <f t="shared" si="38"/>
        <v>1</v>
      </c>
      <c r="BL34" s="8">
        <f t="shared" si="30"/>
        <v>0</v>
      </c>
      <c r="BM34" s="8">
        <f t="shared" si="31"/>
        <v>0</v>
      </c>
      <c r="BN34" s="8">
        <f t="shared" si="32"/>
        <v>0</v>
      </c>
      <c r="BO34" s="8">
        <f t="shared" si="33"/>
        <v>0</v>
      </c>
      <c r="BP34" s="7"/>
      <c r="BQ34" s="155">
        <f t="shared" si="39"/>
        <v>1</v>
      </c>
      <c r="BR34" s="8">
        <f t="shared" si="40"/>
        <v>0</v>
      </c>
      <c r="BS34" s="8">
        <f t="shared" si="41"/>
        <v>0</v>
      </c>
      <c r="BT34" s="8">
        <f t="shared" si="42"/>
        <v>0</v>
      </c>
      <c r="BU34" s="8">
        <f t="shared" si="43"/>
        <v>0</v>
      </c>
      <c r="BV34" s="8"/>
      <c r="BW34" s="153">
        <v>52.8</v>
      </c>
      <c r="BX34" s="89" t="e">
        <f t="shared" si="44"/>
        <v>#REF!</v>
      </c>
      <c r="BY34" s="89"/>
      <c r="BZ34" s="254"/>
      <c r="CA34" s="112"/>
      <c r="CB34" s="92" t="e">
        <f t="shared" si="45"/>
        <v>#REF!</v>
      </c>
      <c r="CC34" s="254"/>
      <c r="CD34" s="112"/>
      <c r="CE34" s="182"/>
      <c r="CF34" s="254"/>
      <c r="CG34" s="112"/>
      <c r="CH34" s="182"/>
      <c r="CI34" s="254"/>
      <c r="CJ34" s="112"/>
      <c r="CK34" s="111"/>
      <c r="CL34" s="111"/>
      <c r="CN34" s="407"/>
      <c r="CO34" s="404"/>
      <c r="CP34" s="99"/>
      <c r="CQ34" s="100"/>
      <c r="CR34" s="60"/>
      <c r="CS34" s="60"/>
      <c r="CX34" s="60"/>
      <c r="CY34" s="60"/>
      <c r="DD34" s="60"/>
      <c r="DE34" s="60"/>
      <c r="DJ34" s="60"/>
      <c r="DK34" s="60"/>
      <c r="DM34" s="60"/>
      <c r="DN34" s="60"/>
    </row>
    <row r="35" spans="1:119" ht="26.25" hidden="1" customHeight="1" x14ac:dyDescent="0.25">
      <c r="B35" s="35" t="s">
        <v>39</v>
      </c>
      <c r="C35" s="35"/>
      <c r="D35" s="118"/>
      <c r="E35" s="35"/>
      <c r="F35" s="12"/>
      <c r="G35" s="12"/>
      <c r="H35" s="12"/>
      <c r="I35" s="18"/>
      <c r="J35" s="18"/>
      <c r="K35" s="105" t="e">
        <f>'LLU Compliance summary'!#REF!</f>
        <v>#REF!</v>
      </c>
      <c r="L35" s="2"/>
      <c r="M35" s="183"/>
      <c r="N35" s="183"/>
      <c r="O35" s="2"/>
      <c r="P35" s="5"/>
      <c r="Q35" s="5"/>
      <c r="R35" s="5"/>
      <c r="S35" s="5"/>
      <c r="T35" s="211"/>
      <c r="U35" s="5"/>
      <c r="V35" s="5"/>
      <c r="W35" s="5"/>
      <c r="X35" s="5"/>
      <c r="Y35" s="2"/>
      <c r="Z35" s="255">
        <v>43191</v>
      </c>
      <c r="AA35" s="255"/>
      <c r="AB35" s="21"/>
      <c r="AC35" s="21"/>
      <c r="AD35" s="22"/>
      <c r="AE35" s="21">
        <v>43556</v>
      </c>
      <c r="AF35" s="21"/>
      <c r="AG35" s="21"/>
      <c r="AH35" s="21"/>
      <c r="AI35" s="22"/>
      <c r="AJ35" s="21">
        <v>43922</v>
      </c>
      <c r="AK35" s="21"/>
      <c r="AL35" s="21"/>
      <c r="AM35" s="21"/>
      <c r="AN35" s="22"/>
      <c r="AO35" s="22">
        <v>44287</v>
      </c>
      <c r="AP35" s="15">
        <f t="shared" si="34"/>
        <v>365</v>
      </c>
      <c r="AQ35" s="16"/>
      <c r="AR35" s="15"/>
      <c r="AS35" s="15"/>
      <c r="AT35" s="16"/>
      <c r="AU35" s="15">
        <f t="shared" si="35"/>
        <v>366</v>
      </c>
      <c r="AV35" s="15"/>
      <c r="AW35" s="15"/>
      <c r="AX35" s="15"/>
      <c r="AY35" s="16"/>
      <c r="AZ35" s="15">
        <f t="shared" si="36"/>
        <v>365</v>
      </c>
      <c r="BA35" s="15"/>
      <c r="BB35" s="15"/>
      <c r="BC35" s="15"/>
      <c r="BD35" s="16"/>
      <c r="BE35" s="6">
        <f t="shared" si="37"/>
        <v>1</v>
      </c>
      <c r="BF35" s="7">
        <f t="shared" si="26"/>
        <v>0</v>
      </c>
      <c r="BG35" s="6">
        <f t="shared" si="27"/>
        <v>0</v>
      </c>
      <c r="BH35" s="6">
        <f t="shared" si="28"/>
        <v>0</v>
      </c>
      <c r="BI35" s="8">
        <f t="shared" si="29"/>
        <v>0</v>
      </c>
      <c r="BJ35" s="7"/>
      <c r="BK35" s="6">
        <f t="shared" si="38"/>
        <v>1</v>
      </c>
      <c r="BL35" s="8">
        <f t="shared" si="30"/>
        <v>0</v>
      </c>
      <c r="BM35" s="8">
        <f t="shared" si="31"/>
        <v>0</v>
      </c>
      <c r="BN35" s="8">
        <f t="shared" si="32"/>
        <v>0</v>
      </c>
      <c r="BO35" s="8">
        <f t="shared" si="33"/>
        <v>0</v>
      </c>
      <c r="BP35" s="7"/>
      <c r="BQ35" s="155">
        <f t="shared" si="39"/>
        <v>1</v>
      </c>
      <c r="BR35" s="8">
        <f t="shared" si="40"/>
        <v>0</v>
      </c>
      <c r="BS35" s="8">
        <f t="shared" si="41"/>
        <v>0</v>
      </c>
      <c r="BT35" s="8">
        <f t="shared" si="42"/>
        <v>0</v>
      </c>
      <c r="BU35" s="8">
        <f t="shared" si="43"/>
        <v>0</v>
      </c>
      <c r="BV35" s="8"/>
      <c r="BW35" s="153">
        <v>105.6</v>
      </c>
      <c r="BX35" s="89" t="e">
        <f t="shared" si="44"/>
        <v>#REF!</v>
      </c>
      <c r="BY35" s="89"/>
      <c r="BZ35" s="254"/>
      <c r="CA35" s="112"/>
      <c r="CB35" s="92" t="e">
        <f t="shared" si="45"/>
        <v>#REF!</v>
      </c>
      <c r="CC35" s="254"/>
      <c r="CD35" s="112"/>
      <c r="CE35" s="182"/>
      <c r="CF35" s="254"/>
      <c r="CG35" s="112"/>
      <c r="CH35" s="182"/>
      <c r="CI35" s="254"/>
      <c r="CJ35" s="112"/>
      <c r="CK35" s="111"/>
      <c r="CL35" s="111"/>
      <c r="CN35" s="407"/>
      <c r="CO35" s="404"/>
      <c r="CP35" s="99"/>
      <c r="CQ35" s="100"/>
      <c r="CR35" s="60"/>
      <c r="CS35" s="60"/>
      <c r="CX35" s="60"/>
      <c r="CY35" s="60"/>
      <c r="DD35" s="60"/>
      <c r="DE35" s="60"/>
      <c r="DJ35" s="60"/>
      <c r="DK35" s="60"/>
      <c r="DM35" s="60"/>
      <c r="DN35" s="60"/>
    </row>
    <row r="36" spans="1:119" ht="26.25" hidden="1" customHeight="1" x14ac:dyDescent="0.25">
      <c r="B36" s="35" t="s">
        <v>144</v>
      </c>
      <c r="C36" s="35"/>
      <c r="D36" s="118"/>
      <c r="E36" s="35"/>
      <c r="F36" s="12"/>
      <c r="G36" s="12"/>
      <c r="H36" s="12"/>
      <c r="I36" s="18"/>
      <c r="J36" s="18"/>
      <c r="K36" s="105" t="e">
        <f>'LLU Compliance summary'!#REF!</f>
        <v>#REF!</v>
      </c>
      <c r="L36" s="2"/>
      <c r="M36" s="183"/>
      <c r="N36" s="183"/>
      <c r="O36" s="2"/>
      <c r="P36" s="5"/>
      <c r="Q36" s="5"/>
      <c r="R36" s="5"/>
      <c r="S36" s="5"/>
      <c r="T36" s="211"/>
      <c r="U36" s="5"/>
      <c r="V36" s="5"/>
      <c r="W36" s="5"/>
      <c r="X36" s="5"/>
      <c r="Y36" s="2"/>
      <c r="Z36" s="255">
        <v>43191</v>
      </c>
      <c r="AA36" s="255"/>
      <c r="AB36" s="21"/>
      <c r="AC36" s="21"/>
      <c r="AD36" s="22"/>
      <c r="AE36" s="21">
        <v>43556</v>
      </c>
      <c r="AF36" s="21"/>
      <c r="AG36" s="21"/>
      <c r="AH36" s="21"/>
      <c r="AI36" s="22"/>
      <c r="AJ36" s="21">
        <v>43922</v>
      </c>
      <c r="AK36" s="21"/>
      <c r="AL36" s="21"/>
      <c r="AM36" s="21"/>
      <c r="AN36" s="22"/>
      <c r="AO36" s="22">
        <v>44287</v>
      </c>
      <c r="AP36" s="15">
        <f t="shared" si="34"/>
        <v>365</v>
      </c>
      <c r="AQ36" s="16"/>
      <c r="AR36" s="15"/>
      <c r="AS36" s="15"/>
      <c r="AT36" s="16"/>
      <c r="AU36" s="15">
        <f t="shared" si="35"/>
        <v>366</v>
      </c>
      <c r="AV36" s="15"/>
      <c r="AW36" s="15"/>
      <c r="AX36" s="15"/>
      <c r="AY36" s="16"/>
      <c r="AZ36" s="15">
        <f t="shared" si="36"/>
        <v>365</v>
      </c>
      <c r="BA36" s="15"/>
      <c r="BB36" s="15"/>
      <c r="BC36" s="15"/>
      <c r="BD36" s="16"/>
      <c r="BE36" s="6">
        <f t="shared" si="37"/>
        <v>1</v>
      </c>
      <c r="BF36" s="7">
        <f t="shared" si="26"/>
        <v>0</v>
      </c>
      <c r="BG36" s="6">
        <f t="shared" si="27"/>
        <v>0</v>
      </c>
      <c r="BH36" s="6">
        <f t="shared" si="28"/>
        <v>0</v>
      </c>
      <c r="BI36" s="8">
        <f t="shared" si="29"/>
        <v>0</v>
      </c>
      <c r="BJ36" s="7"/>
      <c r="BK36" s="6">
        <f t="shared" si="38"/>
        <v>1</v>
      </c>
      <c r="BL36" s="8">
        <f t="shared" si="30"/>
        <v>0</v>
      </c>
      <c r="BM36" s="8">
        <f t="shared" si="31"/>
        <v>0</v>
      </c>
      <c r="BN36" s="8">
        <f t="shared" si="32"/>
        <v>0</v>
      </c>
      <c r="BO36" s="8">
        <f t="shared" si="33"/>
        <v>0</v>
      </c>
      <c r="BP36" s="7"/>
      <c r="BQ36" s="155">
        <f t="shared" si="39"/>
        <v>1</v>
      </c>
      <c r="BR36" s="8">
        <f t="shared" si="40"/>
        <v>0</v>
      </c>
      <c r="BS36" s="8">
        <f t="shared" si="41"/>
        <v>0</v>
      </c>
      <c r="BT36" s="8">
        <f t="shared" si="42"/>
        <v>0</v>
      </c>
      <c r="BU36" s="8">
        <f t="shared" si="43"/>
        <v>0</v>
      </c>
      <c r="BV36" s="8"/>
      <c r="BW36" s="153">
        <v>52.8</v>
      </c>
      <c r="BX36" s="89" t="e">
        <f t="shared" si="44"/>
        <v>#REF!</v>
      </c>
      <c r="BY36" s="89"/>
      <c r="BZ36" s="254"/>
      <c r="CA36" s="112"/>
      <c r="CB36" s="92" t="e">
        <f t="shared" si="45"/>
        <v>#REF!</v>
      </c>
      <c r="CC36" s="254"/>
      <c r="CD36" s="112"/>
      <c r="CE36" s="182"/>
      <c r="CF36" s="254"/>
      <c r="CG36" s="112"/>
      <c r="CH36" s="182"/>
      <c r="CI36" s="254"/>
      <c r="CJ36" s="112"/>
      <c r="CK36" s="111"/>
      <c r="CL36" s="111"/>
      <c r="CN36" s="408"/>
      <c r="CO36" s="405"/>
      <c r="CP36" s="99"/>
      <c r="CQ36" s="100"/>
      <c r="CR36" s="60"/>
      <c r="CS36" s="60"/>
      <c r="CX36" s="60"/>
      <c r="CY36" s="60"/>
      <c r="DD36" s="60"/>
      <c r="DE36" s="60"/>
      <c r="DJ36" s="60"/>
      <c r="DK36" s="60"/>
      <c r="DM36" s="60"/>
      <c r="DN36" s="60"/>
    </row>
    <row r="37" spans="1:119" ht="26.25" hidden="1" customHeight="1" x14ac:dyDescent="0.25">
      <c r="B37" s="25"/>
      <c r="C37" s="185"/>
      <c r="D37" s="121"/>
      <c r="E37" s="25"/>
      <c r="F37" s="12"/>
      <c r="G37" s="12"/>
      <c r="H37" s="12"/>
      <c r="I37" s="18"/>
      <c r="J37" s="18"/>
      <c r="K37" s="12"/>
      <c r="L37" s="18"/>
      <c r="M37" s="12"/>
      <c r="N37" s="12"/>
      <c r="O37" s="12"/>
      <c r="P37" s="12"/>
      <c r="Q37" s="12"/>
      <c r="R37" s="12"/>
      <c r="S37" s="12"/>
      <c r="T37" s="158"/>
      <c r="U37" s="12"/>
      <c r="V37" s="12"/>
      <c r="W37" s="12"/>
      <c r="X37" s="12"/>
      <c r="Y37" s="18"/>
      <c r="Z37" s="12"/>
      <c r="AA37" s="12"/>
      <c r="AB37" s="12"/>
      <c r="AC37" s="12"/>
      <c r="AD37" s="18"/>
      <c r="AE37" s="12"/>
      <c r="AF37" s="12"/>
      <c r="AG37" s="12"/>
      <c r="AH37" s="12"/>
      <c r="AI37" s="18"/>
      <c r="AJ37" s="12"/>
      <c r="AK37" s="12"/>
      <c r="AL37" s="12"/>
      <c r="AM37" s="12"/>
      <c r="AN37" s="18"/>
      <c r="AO37" s="18"/>
      <c r="AP37" s="12"/>
      <c r="AQ37" s="18"/>
      <c r="AR37" s="12"/>
      <c r="AS37" s="12"/>
      <c r="AT37" s="18"/>
      <c r="AU37" s="12"/>
      <c r="AV37" s="12" t="str">
        <f>IF(AU37&lt;AJ37-AE37,MIN(AG37,AJ37)-AF37,"")</f>
        <v/>
      </c>
      <c r="AW37" s="12" t="str">
        <f>IF(SUM(AU37,AV37)&lt;AJ37-AE37,MIN(AH37,AJ37)-AG37,"")</f>
        <v/>
      </c>
      <c r="AX37" s="12" t="str">
        <f>IF(SUM(AU37:AW37)&lt;AJ37-AE37,MIN(AI37,AJ37)-AH37,"")</f>
        <v/>
      </c>
      <c r="AY37" s="18" t="str">
        <f>IF(AI37="","",AJ37-AI37)</f>
        <v/>
      </c>
      <c r="AZ37" s="12"/>
      <c r="BA37" s="12"/>
      <c r="BB37" s="12"/>
      <c r="BC37" s="12"/>
      <c r="BD37" s="18"/>
      <c r="BE37" s="12"/>
      <c r="BF37" s="18"/>
      <c r="BG37" s="12"/>
      <c r="BH37" s="12"/>
      <c r="BI37" s="12"/>
      <c r="BJ37" s="18"/>
      <c r="BK37" s="12"/>
      <c r="BL37" s="12"/>
      <c r="BM37" s="12"/>
      <c r="BN37" s="12"/>
      <c r="BO37" s="12"/>
      <c r="BP37" s="18"/>
      <c r="BQ37" s="12"/>
      <c r="BR37" s="12"/>
      <c r="BS37" s="12"/>
      <c r="BT37" s="12"/>
      <c r="BU37" s="12"/>
      <c r="BV37" s="12"/>
      <c r="BW37" s="158"/>
      <c r="BX37" s="229"/>
      <c r="BY37" s="229"/>
      <c r="BZ37" s="254"/>
      <c r="CA37" s="162"/>
      <c r="CB37" s="12"/>
      <c r="CC37" s="254"/>
      <c r="CD37" s="162"/>
      <c r="CE37" s="182"/>
      <c r="CF37" s="254"/>
      <c r="CG37" s="162"/>
      <c r="CH37" s="182"/>
      <c r="CI37" s="254"/>
      <c r="CJ37" s="162"/>
      <c r="CK37" s="111"/>
      <c r="CL37" s="111"/>
      <c r="CM37" s="162"/>
      <c r="CN37" s="101"/>
      <c r="CO37" s="101"/>
      <c r="CP37" s="101"/>
      <c r="CQ37" s="335"/>
      <c r="CR37" s="60"/>
      <c r="CS37" s="60"/>
      <c r="CX37" s="60"/>
      <c r="CY37" s="60"/>
      <c r="DD37" s="60"/>
      <c r="DE37" s="60"/>
      <c r="DJ37" s="60"/>
      <c r="DK37" s="60"/>
      <c r="DM37" s="60"/>
      <c r="DN37" s="60"/>
    </row>
    <row r="38" spans="1:119" ht="26.25" customHeight="1" x14ac:dyDescent="0.2">
      <c r="A38" s="349" t="s">
        <v>122</v>
      </c>
      <c r="B38" s="120"/>
      <c r="C38" s="120"/>
      <c r="D38" s="121"/>
      <c r="E38" s="25"/>
      <c r="F38" s="12"/>
      <c r="G38" s="12"/>
      <c r="H38" s="12"/>
      <c r="I38" s="18"/>
      <c r="J38" s="18"/>
      <c r="K38" s="12"/>
      <c r="L38" s="18"/>
      <c r="M38" s="12"/>
      <c r="N38" s="12"/>
      <c r="O38" s="229"/>
      <c r="P38" s="12"/>
      <c r="Q38" s="12"/>
      <c r="R38" s="12"/>
      <c r="S38" s="12"/>
      <c r="T38" s="158"/>
      <c r="U38" s="12"/>
      <c r="V38" s="12"/>
      <c r="W38" s="12"/>
      <c r="X38" s="12"/>
      <c r="Y38" s="18"/>
      <c r="Z38" s="12"/>
      <c r="AA38" s="12"/>
      <c r="AB38" s="12"/>
      <c r="AC38" s="12"/>
      <c r="AD38" s="18"/>
      <c r="AE38" s="12"/>
      <c r="AF38" s="12"/>
      <c r="AG38" s="12"/>
      <c r="AH38" s="12"/>
      <c r="AI38" s="18"/>
      <c r="AJ38" s="12"/>
      <c r="AK38" s="12"/>
      <c r="AL38" s="12"/>
      <c r="AM38" s="12"/>
      <c r="AN38" s="18"/>
      <c r="AO38" s="18"/>
      <c r="AP38" s="12"/>
      <c r="AQ38" s="18"/>
      <c r="AR38" s="12"/>
      <c r="AS38" s="12"/>
      <c r="AT38" s="18"/>
      <c r="AU38" s="12"/>
      <c r="AV38" s="12" t="str">
        <f>IF(AU38&lt;AJ38-AE38,MIN(AG38,AJ38)-AF38,"")</f>
        <v/>
      </c>
      <c r="AW38" s="12" t="str">
        <f>IF(SUM(AU38,AV38)&lt;AJ38-AE38,MIN(AH38,AJ38)-AG38,"")</f>
        <v/>
      </c>
      <c r="AX38" s="12" t="str">
        <f>IF(SUM(AU38:AW38)&lt;AJ38-AE38,MIN(AI38,AJ38)-AH38,"")</f>
        <v/>
      </c>
      <c r="AY38" s="18" t="str">
        <f>IF(AI38="","",AJ38-AI38)</f>
        <v/>
      </c>
      <c r="AZ38" s="12"/>
      <c r="BA38" s="12"/>
      <c r="BB38" s="12"/>
      <c r="BC38" s="12"/>
      <c r="BD38" s="18"/>
      <c r="BE38" s="12"/>
      <c r="BF38" s="18"/>
      <c r="BG38" s="12"/>
      <c r="BH38" s="12"/>
      <c r="BI38" s="12"/>
      <c r="BJ38" s="18"/>
      <c r="BK38" s="12"/>
      <c r="BL38" s="12"/>
      <c r="BM38" s="12"/>
      <c r="BN38" s="12"/>
      <c r="BO38" s="12"/>
      <c r="BP38" s="18"/>
      <c r="BQ38" s="12"/>
      <c r="BR38" s="12"/>
      <c r="BS38" s="12"/>
      <c r="BT38" s="12"/>
      <c r="BU38" s="12"/>
      <c r="BV38" s="12"/>
      <c r="BW38" s="158"/>
      <c r="BX38" s="229"/>
      <c r="BY38" s="229"/>
      <c r="BZ38" s="254"/>
      <c r="CA38" s="112"/>
      <c r="CB38" s="12"/>
      <c r="CC38" s="254"/>
      <c r="CD38" s="112"/>
      <c r="CE38" s="8"/>
      <c r="CF38" s="254"/>
      <c r="CG38" s="112"/>
      <c r="CH38" s="8"/>
      <c r="CI38" s="254"/>
      <c r="CJ38" s="112"/>
      <c r="CK38" s="111"/>
      <c r="CL38" s="111"/>
      <c r="CN38" s="114"/>
      <c r="CO38" s="114"/>
      <c r="CP38" s="114"/>
      <c r="CQ38" s="335"/>
      <c r="CR38" s="60"/>
      <c r="CS38" s="60"/>
      <c r="CX38" s="60"/>
      <c r="CY38" s="60"/>
      <c r="DD38" s="60"/>
      <c r="DE38" s="60"/>
      <c r="DJ38" s="60"/>
      <c r="DK38" s="60"/>
      <c r="DM38" s="60"/>
      <c r="DN38" s="60"/>
    </row>
    <row r="39" spans="1:119" ht="26.25" customHeight="1" outlineLevel="2" x14ac:dyDescent="0.25">
      <c r="A39" s="347">
        <v>1</v>
      </c>
      <c r="B39" s="275" t="s">
        <v>34</v>
      </c>
      <c r="C39" s="243" t="s">
        <v>249</v>
      </c>
      <c r="D39" s="121"/>
      <c r="E39" s="25"/>
      <c r="F39" s="12">
        <v>1</v>
      </c>
      <c r="G39" s="12"/>
      <c r="H39" s="12"/>
      <c r="I39" s="18"/>
      <c r="J39" s="18"/>
      <c r="K39" s="282">
        <f>BW39</f>
        <v>17.89</v>
      </c>
      <c r="L39" s="223">
        <f t="shared" ref="L39:M58" si="46">K39</f>
        <v>17.89</v>
      </c>
      <c r="M39" s="183">
        <f t="shared" si="46"/>
        <v>17.89</v>
      </c>
      <c r="N39" s="234">
        <v>18.32</v>
      </c>
      <c r="O39" s="223">
        <f>N39</f>
        <v>18.32</v>
      </c>
      <c r="P39" s="234"/>
      <c r="Q39" s="5"/>
      <c r="R39" s="5"/>
      <c r="S39" s="5"/>
      <c r="T39" s="211"/>
      <c r="U39" s="5"/>
      <c r="V39" s="5"/>
      <c r="W39" s="5"/>
      <c r="X39" s="5"/>
      <c r="Y39" s="2"/>
      <c r="Z39" s="255">
        <v>43191</v>
      </c>
      <c r="AA39" s="255">
        <f>Z39</f>
        <v>43191</v>
      </c>
      <c r="AB39" s="21">
        <v>43252</v>
      </c>
      <c r="AC39" s="21">
        <v>43282</v>
      </c>
      <c r="AD39" s="21">
        <f>AC39</f>
        <v>43282</v>
      </c>
      <c r="AE39" s="21">
        <v>43556</v>
      </c>
      <c r="AF39" s="21">
        <f t="shared" ref="AF39:AI58" si="47">AE39</f>
        <v>43556</v>
      </c>
      <c r="AG39" s="21">
        <f t="shared" si="47"/>
        <v>43556</v>
      </c>
      <c r="AH39" s="21">
        <f t="shared" si="47"/>
        <v>43556</v>
      </c>
      <c r="AI39" s="22">
        <f t="shared" si="47"/>
        <v>43556</v>
      </c>
      <c r="AJ39" s="21">
        <v>43922</v>
      </c>
      <c r="AK39" s="21">
        <f t="shared" ref="AK39:AN58" si="48">AJ39</f>
        <v>43922</v>
      </c>
      <c r="AL39" s="21">
        <f t="shared" si="48"/>
        <v>43922</v>
      </c>
      <c r="AM39" s="21">
        <f t="shared" si="48"/>
        <v>43922</v>
      </c>
      <c r="AN39" s="22">
        <f t="shared" si="48"/>
        <v>43922</v>
      </c>
      <c r="AO39" s="22">
        <v>44286</v>
      </c>
      <c r="AP39" s="15">
        <f t="shared" ref="AP39:AP86" si="49">IF(AA39="",AE39-Z39,AA39-Z39)</f>
        <v>0</v>
      </c>
      <c r="AQ39" s="16">
        <f t="shared" ref="AQ39:AQ86" si="50">IF(AP39&lt;AE39-Z39,MIN(AB39,AE39)-AA39,"")</f>
        <v>61</v>
      </c>
      <c r="AR39" s="15">
        <f t="shared" ref="AR39:AR86" si="51">IF(SUM(AP39,AQ39)&lt;AE39-Z39,MIN(AC39,AE39)-AB39,"")</f>
        <v>30</v>
      </c>
      <c r="AS39" s="15">
        <f t="shared" ref="AS39:AS86" si="52">IF(SUM(AP39:AR39)&lt;AE39-Z39,MIN(AD39,AE39)-AC39,"")</f>
        <v>0</v>
      </c>
      <c r="AT39" s="16">
        <f t="shared" ref="AT39:AT86" si="53">IF(AD39="","",AE39-AD39)</f>
        <v>274</v>
      </c>
      <c r="AU39" s="15">
        <f t="shared" ref="AU39:AU86" si="54">IF(AF39="",AJ39-AE39,AF39-AE39)</f>
        <v>0</v>
      </c>
      <c r="AV39" s="15">
        <f t="shared" ref="AV39:AV86" si="55">IF(AU39&lt;AJ39-AE39,MIN(AG39,AJ39)-AF39,"")</f>
        <v>0</v>
      </c>
      <c r="AW39" s="15">
        <f t="shared" ref="AW39:AW86" si="56">IF(SUM(AU39,AV39)&lt;AJ39-AE39,MIN(AH39,AJ39)-AG39,"")</f>
        <v>0</v>
      </c>
      <c r="AX39" s="15">
        <f t="shared" ref="AX39:AX86" si="57">IF(SUM(AU39:AW39)&lt;AJ39-AE39,MIN(AI39,AJ39)-AH39,"")</f>
        <v>0</v>
      </c>
      <c r="AY39" s="16">
        <f t="shared" ref="AY39:AY86" si="58">IF(AI39="","",AJ39-AI39)</f>
        <v>366</v>
      </c>
      <c r="AZ39" s="15">
        <f t="shared" ref="AZ39:AZ86" si="59">IF(AK39="",AO39-AJ39,AK39-AJ39)</f>
        <v>0</v>
      </c>
      <c r="BA39" s="15">
        <f t="shared" ref="BA39:BA86" si="60">IF(AZ39&lt;AO39-AJ39,MIN(AL39,AO39)-AK39,"")</f>
        <v>0</v>
      </c>
      <c r="BB39" s="15">
        <f t="shared" ref="BB39:BB86" si="61">IF(SUM(AZ39,BA39)&lt;AO39-AJ39,MIN(AM39,AO39)-AL39,"")</f>
        <v>0</v>
      </c>
      <c r="BC39" s="15">
        <f t="shared" ref="BC39:BC86" si="62">IF(SUM(AZ39:BB39)&lt;AO39-AJ39,MIN(AN39,AO39)-AM39,"")</f>
        <v>0</v>
      </c>
      <c r="BD39" s="16">
        <f t="shared" ref="BD39:BD86" si="63">IF(AN39="","",AO39-AN39+1)</f>
        <v>365</v>
      </c>
      <c r="BE39" s="6">
        <f t="shared" ref="BE39:BE86" si="64">AP39/$AQ$2</f>
        <v>0</v>
      </c>
      <c r="BF39" s="7">
        <f t="shared" ref="BF39:BF86" si="65">AQ39/$AQ$2</f>
        <v>1</v>
      </c>
      <c r="BG39" s="6">
        <f t="shared" ref="BG39:BG86" si="66">AR39/$AT$2</f>
        <v>9.8684210526315791E-2</v>
      </c>
      <c r="BH39" s="6">
        <f t="shared" ref="BH39:BH86" si="67">AS39/$AT$2</f>
        <v>0</v>
      </c>
      <c r="BI39" s="8">
        <f t="shared" ref="BI39:BI86" si="68">AT39/$AT$2</f>
        <v>0.90131578947368418</v>
      </c>
      <c r="BJ39" s="7" t="b">
        <f t="shared" ref="BJ39:BJ85" si="69">SUM(BG39:BI39)=100%</f>
        <v>1</v>
      </c>
      <c r="BK39" s="6">
        <f t="shared" ref="BK39:BK86" si="70">AU39/$AY$2</f>
        <v>0</v>
      </c>
      <c r="BL39" s="8">
        <f t="shared" ref="BL39:BL86" si="71">AV39/$AY$2</f>
        <v>0</v>
      </c>
      <c r="BM39" s="8">
        <f t="shared" ref="BM39:BM86" si="72">AW39/$AY$2</f>
        <v>0</v>
      </c>
      <c r="BN39" s="8">
        <f t="shared" ref="BN39:BN86" si="73">AX39/$AY$2</f>
        <v>0</v>
      </c>
      <c r="BO39" s="8">
        <f t="shared" ref="BO39:BO86" si="74">AY39/$AY$2</f>
        <v>1</v>
      </c>
      <c r="BP39" s="7" t="b">
        <f t="shared" ref="BP39:BP86" si="75">SUM(BK39:BO39)=100%</f>
        <v>1</v>
      </c>
      <c r="BQ39" s="155">
        <f t="shared" ref="BQ39:BQ86" si="76">AZ39/$BD$2</f>
        <v>0</v>
      </c>
      <c r="BR39" s="8">
        <f t="shared" ref="BR39:BR86" si="77">BA39/$BD$2</f>
        <v>0</v>
      </c>
      <c r="BS39" s="8">
        <f t="shared" ref="BS39:BS86" si="78">BB39/$BD$2</f>
        <v>0</v>
      </c>
      <c r="BT39" s="8">
        <f t="shared" ref="BT39:BT86" si="79">BC39/$BD$2</f>
        <v>0</v>
      </c>
      <c r="BU39" s="8">
        <f t="shared" ref="BU39:BU86" si="80">BD39/$BD$2</f>
        <v>1</v>
      </c>
      <c r="BV39" s="7" t="b">
        <f t="shared" ref="BV39:BV86" si="81">SUM(BQ39:BU39)=100%</f>
        <v>1</v>
      </c>
      <c r="BW39" s="153">
        <v>17.89</v>
      </c>
      <c r="BX39" s="151" t="s">
        <v>22</v>
      </c>
      <c r="BY39" s="151">
        <f>(M39*BG39)+(N39*BH39)+(O39*BI39)</f>
        <v>18.277565789473684</v>
      </c>
      <c r="BZ39" s="254"/>
      <c r="CA39" s="112"/>
      <c r="CB39" s="166">
        <f>IFERROR((BY39-BW39)/BW39,0)</f>
        <v>2.1663822776617287E-2</v>
      </c>
      <c r="CC39" s="254"/>
      <c r="CD39" s="112"/>
      <c r="CE39" s="8">
        <f>'LLU Compliance summary'!I$77</f>
        <v>0.106</v>
      </c>
      <c r="CF39" s="254"/>
      <c r="CG39" s="112"/>
      <c r="CH39" s="182" t="b">
        <f t="shared" ref="CH39:CH86" si="82">IF(CB39&gt;CE39,FALSE,TRUE)</f>
        <v>1</v>
      </c>
      <c r="CI39" s="254"/>
      <c r="CJ39" s="112"/>
      <c r="CK39" s="111">
        <f>SUM($F39:$I39)*CH39</f>
        <v>1</v>
      </c>
      <c r="CL39" s="111"/>
      <c r="CN39" s="326">
        <v>521462.49</v>
      </c>
      <c r="CO39" s="339"/>
      <c r="CP39" s="99"/>
      <c r="CQ39" s="100"/>
      <c r="CR39" s="339"/>
      <c r="CS39" s="60">
        <f t="shared" ref="CS39:CS86" si="83">CP39*F39</f>
        <v>0</v>
      </c>
      <c r="CT39" s="61">
        <f t="shared" ref="CT39:CT86" si="84">CP39*F39</f>
        <v>0</v>
      </c>
      <c r="CU39" s="339"/>
      <c r="CV39" s="60">
        <f t="shared" ref="CV39:CV86" si="85">CS39*CC39</f>
        <v>0</v>
      </c>
      <c r="CW39" s="61">
        <f t="shared" ref="CW39:CW86" si="86">CT39*CD39</f>
        <v>0</v>
      </c>
      <c r="CX39" s="60">
        <f t="shared" ref="CX39:CX86" si="87">CO39*$G39</f>
        <v>0</v>
      </c>
      <c r="CY39" s="60">
        <f t="shared" ref="CY39:CY86" si="88">CP39*$G39</f>
        <v>0</v>
      </c>
      <c r="CZ39" s="61">
        <f t="shared" ref="CZ39:CZ86" si="89">CP39*$G39</f>
        <v>0</v>
      </c>
      <c r="DA39" s="60">
        <f t="shared" ref="DA39:DA86" si="90">CX39*$CB39</f>
        <v>0</v>
      </c>
      <c r="DB39" s="60">
        <f t="shared" ref="DB39:DB86" si="91">CY39*$CC39</f>
        <v>0</v>
      </c>
      <c r="DC39" s="61">
        <f t="shared" ref="DC39:DC86" si="92">CZ39*$CD39</f>
        <v>0</v>
      </c>
      <c r="DD39" s="60">
        <f>CO39*$H39</f>
        <v>0</v>
      </c>
      <c r="DE39" s="60">
        <f>CP39*$H39</f>
        <v>0</v>
      </c>
      <c r="DF39" s="61">
        <f t="shared" ref="DF39:DF86" si="93">CP39*$H39</f>
        <v>0</v>
      </c>
      <c r="DG39" s="60">
        <f t="shared" ref="DG39:DG86" si="94">DD39*$CB39</f>
        <v>0</v>
      </c>
      <c r="DH39" s="60">
        <f t="shared" ref="DH39:DH86" si="95">DE39*$CC39</f>
        <v>0</v>
      </c>
      <c r="DI39" s="61">
        <f t="shared" ref="DI39:DI86" si="96">DF39*$CD39</f>
        <v>0</v>
      </c>
      <c r="DJ39" s="60">
        <f>CO39*$I39</f>
        <v>0</v>
      </c>
      <c r="DK39" s="60">
        <f>CP39*$I39</f>
        <v>0</v>
      </c>
      <c r="DL39" s="61">
        <f t="shared" ref="DL39:DL86" si="97">CP39*$I39</f>
        <v>0</v>
      </c>
      <c r="DM39" s="60">
        <f t="shared" ref="DM39:DM86" si="98">DJ39*$CB39</f>
        <v>0</v>
      </c>
      <c r="DN39" s="60">
        <f t="shared" ref="DN39:DN86" si="99">DK39*$CC39</f>
        <v>0</v>
      </c>
      <c r="DO39" s="61">
        <f t="shared" ref="DO39:DO86" si="100">DL39*$CD39</f>
        <v>0</v>
      </c>
    </row>
    <row r="40" spans="1:119" ht="26.25" customHeight="1" outlineLevel="2" x14ac:dyDescent="0.25">
      <c r="A40" s="347">
        <v>2</v>
      </c>
      <c r="B40" s="134" t="s">
        <v>47</v>
      </c>
      <c r="C40" s="243" t="s">
        <v>249</v>
      </c>
      <c r="D40" s="121"/>
      <c r="E40" s="25"/>
      <c r="F40" s="12">
        <v>1</v>
      </c>
      <c r="G40" s="12"/>
      <c r="H40" s="12"/>
      <c r="I40" s="18"/>
      <c r="J40" s="18"/>
      <c r="K40" s="282">
        <f t="shared" ref="K40:K86" si="101">BW40</f>
        <v>223.76</v>
      </c>
      <c r="L40" s="223">
        <f t="shared" si="46"/>
        <v>223.76</v>
      </c>
      <c r="M40" s="183">
        <f t="shared" si="46"/>
        <v>223.76</v>
      </c>
      <c r="N40" s="234">
        <v>229.34</v>
      </c>
      <c r="O40" s="223">
        <f t="shared" ref="O40:O86" si="102">N40</f>
        <v>229.34</v>
      </c>
      <c r="P40" s="234"/>
      <c r="Q40" s="5"/>
      <c r="R40" s="5"/>
      <c r="S40" s="5"/>
      <c r="T40" s="211"/>
      <c r="U40" s="183"/>
      <c r="V40" s="5"/>
      <c r="W40" s="5"/>
      <c r="X40" s="5"/>
      <c r="Y40" s="2"/>
      <c r="Z40" s="255">
        <v>43191</v>
      </c>
      <c r="AA40" s="255">
        <f t="shared" ref="AA40:AA86" si="103">Z40</f>
        <v>43191</v>
      </c>
      <c r="AB40" s="21">
        <v>43252</v>
      </c>
      <c r="AC40" s="21">
        <v>43282</v>
      </c>
      <c r="AD40" s="21">
        <f t="shared" ref="AD40:AD86" si="104">AC40</f>
        <v>43282</v>
      </c>
      <c r="AE40" s="21">
        <v>43556</v>
      </c>
      <c r="AF40" s="21">
        <f t="shared" si="47"/>
        <v>43556</v>
      </c>
      <c r="AG40" s="21">
        <f t="shared" si="47"/>
        <v>43556</v>
      </c>
      <c r="AH40" s="21">
        <f t="shared" si="47"/>
        <v>43556</v>
      </c>
      <c r="AI40" s="22">
        <f t="shared" si="47"/>
        <v>43556</v>
      </c>
      <c r="AJ40" s="21">
        <v>43922</v>
      </c>
      <c r="AK40" s="21">
        <f t="shared" si="48"/>
        <v>43922</v>
      </c>
      <c r="AL40" s="21">
        <f t="shared" si="48"/>
        <v>43922</v>
      </c>
      <c r="AM40" s="21">
        <f t="shared" si="48"/>
        <v>43922</v>
      </c>
      <c r="AN40" s="22">
        <f t="shared" si="48"/>
        <v>43922</v>
      </c>
      <c r="AO40" s="22">
        <v>44286</v>
      </c>
      <c r="AP40" s="15">
        <f t="shared" si="49"/>
        <v>0</v>
      </c>
      <c r="AQ40" s="16">
        <f t="shared" si="50"/>
        <v>61</v>
      </c>
      <c r="AR40" s="15">
        <f t="shared" si="51"/>
        <v>30</v>
      </c>
      <c r="AS40" s="15">
        <f t="shared" si="52"/>
        <v>0</v>
      </c>
      <c r="AT40" s="16">
        <f t="shared" si="53"/>
        <v>274</v>
      </c>
      <c r="AU40" s="15">
        <f t="shared" si="54"/>
        <v>0</v>
      </c>
      <c r="AV40" s="15">
        <f t="shared" si="55"/>
        <v>0</v>
      </c>
      <c r="AW40" s="15">
        <f t="shared" si="56"/>
        <v>0</v>
      </c>
      <c r="AX40" s="15">
        <f t="shared" si="57"/>
        <v>0</v>
      </c>
      <c r="AY40" s="16">
        <f t="shared" si="58"/>
        <v>366</v>
      </c>
      <c r="AZ40" s="15">
        <f t="shared" si="59"/>
        <v>0</v>
      </c>
      <c r="BA40" s="15">
        <f t="shared" si="60"/>
        <v>0</v>
      </c>
      <c r="BB40" s="15">
        <f t="shared" si="61"/>
        <v>0</v>
      </c>
      <c r="BC40" s="15">
        <f t="shared" si="62"/>
        <v>0</v>
      </c>
      <c r="BD40" s="16">
        <f t="shared" si="63"/>
        <v>365</v>
      </c>
      <c r="BE40" s="6">
        <f t="shared" si="64"/>
        <v>0</v>
      </c>
      <c r="BF40" s="7">
        <f t="shared" si="65"/>
        <v>1</v>
      </c>
      <c r="BG40" s="6">
        <f t="shared" si="66"/>
        <v>9.8684210526315791E-2</v>
      </c>
      <c r="BH40" s="6">
        <f t="shared" si="67"/>
        <v>0</v>
      </c>
      <c r="BI40" s="8">
        <f t="shared" si="68"/>
        <v>0.90131578947368418</v>
      </c>
      <c r="BJ40" s="7" t="b">
        <f t="shared" si="69"/>
        <v>1</v>
      </c>
      <c r="BK40" s="6">
        <f t="shared" si="70"/>
        <v>0</v>
      </c>
      <c r="BL40" s="8">
        <f t="shared" si="71"/>
        <v>0</v>
      </c>
      <c r="BM40" s="8">
        <f t="shared" si="72"/>
        <v>0</v>
      </c>
      <c r="BN40" s="8">
        <f t="shared" si="73"/>
        <v>0</v>
      </c>
      <c r="BO40" s="8">
        <f t="shared" si="74"/>
        <v>1</v>
      </c>
      <c r="BP40" s="7" t="b">
        <f t="shared" si="75"/>
        <v>1</v>
      </c>
      <c r="BQ40" s="155">
        <f t="shared" si="76"/>
        <v>0</v>
      </c>
      <c r="BR40" s="8">
        <f t="shared" si="77"/>
        <v>0</v>
      </c>
      <c r="BS40" s="8">
        <f t="shared" si="78"/>
        <v>0</v>
      </c>
      <c r="BT40" s="8">
        <f t="shared" si="79"/>
        <v>0</v>
      </c>
      <c r="BU40" s="8">
        <f t="shared" si="80"/>
        <v>1</v>
      </c>
      <c r="BV40" s="7" t="b">
        <f t="shared" si="81"/>
        <v>1</v>
      </c>
      <c r="BW40" s="153">
        <v>223.76</v>
      </c>
      <c r="BX40" s="151" t="s">
        <v>22</v>
      </c>
      <c r="BY40" s="151">
        <f t="shared" ref="BY40:BY86" si="105">(M40*BG40)+(N40*BH40)+(O40*BI40)</f>
        <v>228.78934210526316</v>
      </c>
      <c r="BZ40" s="254"/>
      <c r="CA40" s="112"/>
      <c r="CB40" s="166">
        <f t="shared" ref="CB40:CB86" si="106">IFERROR((BY40-BW40)/BW40,0)</f>
        <v>2.2476502079295534E-2</v>
      </c>
      <c r="CC40" s="254"/>
      <c r="CD40" s="112"/>
      <c r="CE40" s="8">
        <f>'LLU Compliance summary'!I$77</f>
        <v>0.106</v>
      </c>
      <c r="CF40" s="254"/>
      <c r="CG40" s="112"/>
      <c r="CH40" s="182" t="b">
        <f t="shared" si="82"/>
        <v>1</v>
      </c>
      <c r="CI40" s="254"/>
      <c r="CJ40" s="112"/>
      <c r="CK40" s="111">
        <f t="shared" ref="CK40:CK86" si="107">SUM($F40:$I40)*CH40</f>
        <v>1</v>
      </c>
      <c r="CL40" s="111"/>
      <c r="CN40" s="327">
        <v>0</v>
      </c>
      <c r="CO40" s="339"/>
      <c r="CP40" s="99"/>
      <c r="CQ40" s="100"/>
      <c r="CR40" s="339"/>
      <c r="CS40" s="60">
        <f t="shared" si="83"/>
        <v>0</v>
      </c>
      <c r="CT40" s="61">
        <f t="shared" si="84"/>
        <v>0</v>
      </c>
      <c r="CU40" s="339"/>
      <c r="CV40" s="60">
        <f t="shared" si="85"/>
        <v>0</v>
      </c>
      <c r="CW40" s="61">
        <f t="shared" si="86"/>
        <v>0</v>
      </c>
      <c r="CX40" s="60">
        <f t="shared" si="87"/>
        <v>0</v>
      </c>
      <c r="CY40" s="60">
        <f t="shared" si="88"/>
        <v>0</v>
      </c>
      <c r="CZ40" s="61">
        <f t="shared" si="89"/>
        <v>0</v>
      </c>
      <c r="DA40" s="60">
        <f t="shared" si="90"/>
        <v>0</v>
      </c>
      <c r="DB40" s="60">
        <f t="shared" si="91"/>
        <v>0</v>
      </c>
      <c r="DC40" s="61">
        <f t="shared" si="92"/>
        <v>0</v>
      </c>
      <c r="DD40" s="60">
        <f t="shared" ref="DD40:DD86" si="108">CO40*$H40</f>
        <v>0</v>
      </c>
      <c r="DE40" s="60">
        <f t="shared" ref="DE40:DE86" si="109">CP40*$H40</f>
        <v>0</v>
      </c>
      <c r="DF40" s="61">
        <f t="shared" si="93"/>
        <v>0</v>
      </c>
      <c r="DG40" s="60">
        <f t="shared" si="94"/>
        <v>0</v>
      </c>
      <c r="DH40" s="60">
        <f t="shared" si="95"/>
        <v>0</v>
      </c>
      <c r="DI40" s="61">
        <f t="shared" si="96"/>
        <v>0</v>
      </c>
      <c r="DJ40" s="60">
        <f t="shared" ref="DJ40:DJ86" si="110">CO40*$I40</f>
        <v>0</v>
      </c>
      <c r="DK40" s="60">
        <f t="shared" ref="DK40:DK86" si="111">CP40*$I40</f>
        <v>0</v>
      </c>
      <c r="DL40" s="61">
        <f t="shared" si="97"/>
        <v>0</v>
      </c>
      <c r="DM40" s="60">
        <f t="shared" si="98"/>
        <v>0</v>
      </c>
      <c r="DN40" s="60">
        <f t="shared" si="99"/>
        <v>0</v>
      </c>
      <c r="DO40" s="61">
        <f t="shared" si="100"/>
        <v>0</v>
      </c>
    </row>
    <row r="41" spans="1:119" ht="24.75" customHeight="1" outlineLevel="2" x14ac:dyDescent="0.25">
      <c r="A41" s="347">
        <v>3</v>
      </c>
      <c r="B41" s="134" t="s">
        <v>35</v>
      </c>
      <c r="C41" s="243" t="s">
        <v>249</v>
      </c>
      <c r="D41" s="121"/>
      <c r="E41" s="25"/>
      <c r="F41" s="12">
        <v>1</v>
      </c>
      <c r="G41" s="12"/>
      <c r="H41" s="12"/>
      <c r="I41" s="18"/>
      <c r="J41" s="18"/>
      <c r="K41" s="282">
        <f t="shared" si="101"/>
        <v>1688.2</v>
      </c>
      <c r="L41" s="223">
        <f t="shared" si="46"/>
        <v>1688.2</v>
      </c>
      <c r="M41" s="183">
        <f t="shared" si="46"/>
        <v>1688.2</v>
      </c>
      <c r="N41" s="234">
        <v>1730.4</v>
      </c>
      <c r="O41" s="223">
        <f t="shared" si="102"/>
        <v>1730.4</v>
      </c>
      <c r="P41" s="234"/>
      <c r="Q41" s="5"/>
      <c r="R41" s="5"/>
      <c r="S41" s="5"/>
      <c r="T41" s="211"/>
      <c r="U41" s="183"/>
      <c r="V41" s="5"/>
      <c r="W41" s="5"/>
      <c r="X41" s="5"/>
      <c r="Y41" s="2"/>
      <c r="Z41" s="255">
        <v>43191</v>
      </c>
      <c r="AA41" s="255">
        <f t="shared" si="103"/>
        <v>43191</v>
      </c>
      <c r="AB41" s="21">
        <v>43252</v>
      </c>
      <c r="AC41" s="21">
        <v>43282</v>
      </c>
      <c r="AD41" s="21">
        <f t="shared" si="104"/>
        <v>43282</v>
      </c>
      <c r="AE41" s="21">
        <v>43556</v>
      </c>
      <c r="AF41" s="21">
        <f t="shared" si="47"/>
        <v>43556</v>
      </c>
      <c r="AG41" s="21">
        <f t="shared" si="47"/>
        <v>43556</v>
      </c>
      <c r="AH41" s="21">
        <f t="shared" si="47"/>
        <v>43556</v>
      </c>
      <c r="AI41" s="22">
        <f t="shared" si="47"/>
        <v>43556</v>
      </c>
      <c r="AJ41" s="21">
        <v>43922</v>
      </c>
      <c r="AK41" s="21">
        <f t="shared" si="48"/>
        <v>43922</v>
      </c>
      <c r="AL41" s="21">
        <f t="shared" si="48"/>
        <v>43922</v>
      </c>
      <c r="AM41" s="21">
        <f t="shared" si="48"/>
        <v>43922</v>
      </c>
      <c r="AN41" s="22">
        <f t="shared" si="48"/>
        <v>43922</v>
      </c>
      <c r="AO41" s="22">
        <v>44286</v>
      </c>
      <c r="AP41" s="15">
        <f t="shared" si="49"/>
        <v>0</v>
      </c>
      <c r="AQ41" s="16">
        <f t="shared" si="50"/>
        <v>61</v>
      </c>
      <c r="AR41" s="15">
        <f t="shared" si="51"/>
        <v>30</v>
      </c>
      <c r="AS41" s="15">
        <f t="shared" si="52"/>
        <v>0</v>
      </c>
      <c r="AT41" s="16">
        <f t="shared" si="53"/>
        <v>274</v>
      </c>
      <c r="AU41" s="15">
        <f t="shared" si="54"/>
        <v>0</v>
      </c>
      <c r="AV41" s="15">
        <f t="shared" si="55"/>
        <v>0</v>
      </c>
      <c r="AW41" s="15">
        <f t="shared" si="56"/>
        <v>0</v>
      </c>
      <c r="AX41" s="15">
        <f t="shared" si="57"/>
        <v>0</v>
      </c>
      <c r="AY41" s="16">
        <f t="shared" si="58"/>
        <v>366</v>
      </c>
      <c r="AZ41" s="15">
        <f t="shared" si="59"/>
        <v>0</v>
      </c>
      <c r="BA41" s="15">
        <f t="shared" si="60"/>
        <v>0</v>
      </c>
      <c r="BB41" s="15">
        <f t="shared" si="61"/>
        <v>0</v>
      </c>
      <c r="BC41" s="15">
        <f t="shared" si="62"/>
        <v>0</v>
      </c>
      <c r="BD41" s="16">
        <f t="shared" si="63"/>
        <v>365</v>
      </c>
      <c r="BE41" s="6">
        <f t="shared" si="64"/>
        <v>0</v>
      </c>
      <c r="BF41" s="7">
        <f t="shared" si="65"/>
        <v>1</v>
      </c>
      <c r="BG41" s="6">
        <f t="shared" si="66"/>
        <v>9.8684210526315791E-2</v>
      </c>
      <c r="BH41" s="6">
        <f t="shared" si="67"/>
        <v>0</v>
      </c>
      <c r="BI41" s="8">
        <f t="shared" si="68"/>
        <v>0.90131578947368418</v>
      </c>
      <c r="BJ41" s="7" t="b">
        <f t="shared" si="69"/>
        <v>1</v>
      </c>
      <c r="BK41" s="6">
        <f t="shared" si="70"/>
        <v>0</v>
      </c>
      <c r="BL41" s="8">
        <f t="shared" si="71"/>
        <v>0</v>
      </c>
      <c r="BM41" s="8">
        <f t="shared" si="72"/>
        <v>0</v>
      </c>
      <c r="BN41" s="8">
        <f t="shared" si="73"/>
        <v>0</v>
      </c>
      <c r="BO41" s="8">
        <f t="shared" si="74"/>
        <v>1</v>
      </c>
      <c r="BP41" s="7" t="b">
        <f t="shared" si="75"/>
        <v>1</v>
      </c>
      <c r="BQ41" s="155">
        <f t="shared" si="76"/>
        <v>0</v>
      </c>
      <c r="BR41" s="8">
        <f t="shared" si="77"/>
        <v>0</v>
      </c>
      <c r="BS41" s="8">
        <f t="shared" si="78"/>
        <v>0</v>
      </c>
      <c r="BT41" s="8">
        <f t="shared" si="79"/>
        <v>0</v>
      </c>
      <c r="BU41" s="8">
        <f t="shared" si="80"/>
        <v>1</v>
      </c>
      <c r="BV41" s="7" t="b">
        <f t="shared" si="81"/>
        <v>1</v>
      </c>
      <c r="BW41" s="153">
        <v>1688.2</v>
      </c>
      <c r="BX41" s="151" t="s">
        <v>22</v>
      </c>
      <c r="BY41" s="151">
        <f t="shared" si="105"/>
        <v>1726.2355263157895</v>
      </c>
      <c r="BZ41" s="254"/>
      <c r="CA41" s="112"/>
      <c r="CB41" s="166">
        <f>IFERROR((BY41-BW41)/BW41,0)</f>
        <v>2.2530225278870639E-2</v>
      </c>
      <c r="CC41" s="254"/>
      <c r="CD41" s="112"/>
      <c r="CE41" s="8">
        <f>'LLU Compliance summary'!I$77</f>
        <v>0.106</v>
      </c>
      <c r="CF41" s="254"/>
      <c r="CG41" s="112"/>
      <c r="CH41" s="182" t="b">
        <f t="shared" si="82"/>
        <v>1</v>
      </c>
      <c r="CI41" s="254"/>
      <c r="CJ41" s="112"/>
      <c r="CK41" s="111">
        <f t="shared" si="107"/>
        <v>1</v>
      </c>
      <c r="CL41" s="111"/>
      <c r="CN41" s="327">
        <v>0</v>
      </c>
      <c r="CO41" s="339"/>
      <c r="CP41" s="99"/>
      <c r="CQ41" s="100"/>
      <c r="CR41" s="339"/>
      <c r="CS41" s="60">
        <f t="shared" si="83"/>
        <v>0</v>
      </c>
      <c r="CT41" s="61">
        <f t="shared" si="84"/>
        <v>0</v>
      </c>
      <c r="CU41" s="339"/>
      <c r="CV41" s="60">
        <f t="shared" si="85"/>
        <v>0</v>
      </c>
      <c r="CW41" s="61">
        <f t="shared" si="86"/>
        <v>0</v>
      </c>
      <c r="CX41" s="60">
        <f t="shared" si="87"/>
        <v>0</v>
      </c>
      <c r="CY41" s="60">
        <f t="shared" si="88"/>
        <v>0</v>
      </c>
      <c r="CZ41" s="61">
        <f t="shared" si="89"/>
        <v>0</v>
      </c>
      <c r="DA41" s="60">
        <f t="shared" si="90"/>
        <v>0</v>
      </c>
      <c r="DB41" s="60">
        <f t="shared" si="91"/>
        <v>0</v>
      </c>
      <c r="DC41" s="61">
        <f t="shared" si="92"/>
        <v>0</v>
      </c>
      <c r="DD41" s="60">
        <f t="shared" si="108"/>
        <v>0</v>
      </c>
      <c r="DE41" s="60">
        <f t="shared" si="109"/>
        <v>0</v>
      </c>
      <c r="DF41" s="61">
        <f t="shared" si="93"/>
        <v>0</v>
      </c>
      <c r="DG41" s="60">
        <f t="shared" si="94"/>
        <v>0</v>
      </c>
      <c r="DH41" s="60">
        <f t="shared" si="95"/>
        <v>0</v>
      </c>
      <c r="DI41" s="61">
        <f t="shared" si="96"/>
        <v>0</v>
      </c>
      <c r="DJ41" s="60">
        <f t="shared" si="110"/>
        <v>0</v>
      </c>
      <c r="DK41" s="60">
        <f t="shared" si="111"/>
        <v>0</v>
      </c>
      <c r="DL41" s="61">
        <f t="shared" si="97"/>
        <v>0</v>
      </c>
      <c r="DM41" s="60">
        <f t="shared" si="98"/>
        <v>0</v>
      </c>
      <c r="DN41" s="60">
        <f t="shared" si="99"/>
        <v>0</v>
      </c>
      <c r="DO41" s="61">
        <f t="shared" si="100"/>
        <v>0</v>
      </c>
    </row>
    <row r="42" spans="1:119" ht="26.25" customHeight="1" outlineLevel="2" x14ac:dyDescent="0.25">
      <c r="A42" s="347">
        <v>4</v>
      </c>
      <c r="B42" s="134" t="s">
        <v>36</v>
      </c>
      <c r="C42" s="243" t="s">
        <v>249</v>
      </c>
      <c r="D42" s="121"/>
      <c r="E42" s="25"/>
      <c r="F42" s="12">
        <v>1</v>
      </c>
      <c r="G42" s="12"/>
      <c r="H42" s="12"/>
      <c r="I42" s="18"/>
      <c r="J42" s="18"/>
      <c r="K42" s="282">
        <f t="shared" si="101"/>
        <v>1839.19</v>
      </c>
      <c r="L42" s="223">
        <f t="shared" si="46"/>
        <v>1839.19</v>
      </c>
      <c r="M42" s="183">
        <f t="shared" si="46"/>
        <v>1839.19</v>
      </c>
      <c r="N42" s="234">
        <v>1885.16</v>
      </c>
      <c r="O42" s="223">
        <f t="shared" si="102"/>
        <v>1885.16</v>
      </c>
      <c r="P42" s="234"/>
      <c r="Q42" s="5"/>
      <c r="R42" s="5"/>
      <c r="S42" s="5"/>
      <c r="T42" s="211"/>
      <c r="U42" s="183"/>
      <c r="V42" s="5"/>
      <c r="W42" s="5"/>
      <c r="X42" s="5"/>
      <c r="Y42" s="2"/>
      <c r="Z42" s="255">
        <v>43191</v>
      </c>
      <c r="AA42" s="255">
        <f t="shared" si="103"/>
        <v>43191</v>
      </c>
      <c r="AB42" s="21">
        <v>43252</v>
      </c>
      <c r="AC42" s="21">
        <v>43282</v>
      </c>
      <c r="AD42" s="21">
        <f t="shared" si="104"/>
        <v>43282</v>
      </c>
      <c r="AE42" s="21">
        <v>43556</v>
      </c>
      <c r="AF42" s="21">
        <f t="shared" si="47"/>
        <v>43556</v>
      </c>
      <c r="AG42" s="21">
        <f t="shared" si="47"/>
        <v>43556</v>
      </c>
      <c r="AH42" s="21">
        <f t="shared" si="47"/>
        <v>43556</v>
      </c>
      <c r="AI42" s="22">
        <f t="shared" si="47"/>
        <v>43556</v>
      </c>
      <c r="AJ42" s="21">
        <v>43922</v>
      </c>
      <c r="AK42" s="21">
        <f t="shared" si="48"/>
        <v>43922</v>
      </c>
      <c r="AL42" s="21">
        <f t="shared" si="48"/>
        <v>43922</v>
      </c>
      <c r="AM42" s="21">
        <f t="shared" si="48"/>
        <v>43922</v>
      </c>
      <c r="AN42" s="22">
        <f t="shared" si="48"/>
        <v>43922</v>
      </c>
      <c r="AO42" s="22">
        <v>44286</v>
      </c>
      <c r="AP42" s="15">
        <f t="shared" si="49"/>
        <v>0</v>
      </c>
      <c r="AQ42" s="16">
        <f t="shared" si="50"/>
        <v>61</v>
      </c>
      <c r="AR42" s="15">
        <f t="shared" si="51"/>
        <v>30</v>
      </c>
      <c r="AS42" s="15">
        <f t="shared" si="52"/>
        <v>0</v>
      </c>
      <c r="AT42" s="16">
        <f t="shared" si="53"/>
        <v>274</v>
      </c>
      <c r="AU42" s="15">
        <f t="shared" si="54"/>
        <v>0</v>
      </c>
      <c r="AV42" s="15">
        <f t="shared" si="55"/>
        <v>0</v>
      </c>
      <c r="AW42" s="15">
        <f t="shared" si="56"/>
        <v>0</v>
      </c>
      <c r="AX42" s="15">
        <f t="shared" si="57"/>
        <v>0</v>
      </c>
      <c r="AY42" s="16">
        <f t="shared" si="58"/>
        <v>366</v>
      </c>
      <c r="AZ42" s="15">
        <f t="shared" si="59"/>
        <v>0</v>
      </c>
      <c r="BA42" s="15">
        <f t="shared" si="60"/>
        <v>0</v>
      </c>
      <c r="BB42" s="15">
        <f t="shared" si="61"/>
        <v>0</v>
      </c>
      <c r="BC42" s="15">
        <f t="shared" si="62"/>
        <v>0</v>
      </c>
      <c r="BD42" s="16">
        <f t="shared" si="63"/>
        <v>365</v>
      </c>
      <c r="BE42" s="6">
        <f t="shared" si="64"/>
        <v>0</v>
      </c>
      <c r="BF42" s="7">
        <f t="shared" si="65"/>
        <v>1</v>
      </c>
      <c r="BG42" s="6">
        <f t="shared" si="66"/>
        <v>9.8684210526315791E-2</v>
      </c>
      <c r="BH42" s="6">
        <f t="shared" si="67"/>
        <v>0</v>
      </c>
      <c r="BI42" s="8">
        <f t="shared" si="68"/>
        <v>0.90131578947368418</v>
      </c>
      <c r="BJ42" s="7" t="b">
        <f t="shared" si="69"/>
        <v>1</v>
      </c>
      <c r="BK42" s="6">
        <f t="shared" si="70"/>
        <v>0</v>
      </c>
      <c r="BL42" s="8">
        <f t="shared" si="71"/>
        <v>0</v>
      </c>
      <c r="BM42" s="8">
        <f t="shared" si="72"/>
        <v>0</v>
      </c>
      <c r="BN42" s="8">
        <f t="shared" si="73"/>
        <v>0</v>
      </c>
      <c r="BO42" s="8">
        <f t="shared" si="74"/>
        <v>1</v>
      </c>
      <c r="BP42" s="7" t="b">
        <f t="shared" si="75"/>
        <v>1</v>
      </c>
      <c r="BQ42" s="155">
        <f t="shared" si="76"/>
        <v>0</v>
      </c>
      <c r="BR42" s="8">
        <f t="shared" si="77"/>
        <v>0</v>
      </c>
      <c r="BS42" s="8">
        <f t="shared" si="78"/>
        <v>0</v>
      </c>
      <c r="BT42" s="8">
        <f t="shared" si="79"/>
        <v>0</v>
      </c>
      <c r="BU42" s="8">
        <f t="shared" si="80"/>
        <v>1</v>
      </c>
      <c r="BV42" s="7" t="b">
        <f t="shared" si="81"/>
        <v>1</v>
      </c>
      <c r="BW42" s="153">
        <v>1839.19</v>
      </c>
      <c r="BX42" s="151" t="s">
        <v>22</v>
      </c>
      <c r="BY42" s="151">
        <f t="shared" si="105"/>
        <v>1880.6234868421052</v>
      </c>
      <c r="BZ42" s="254"/>
      <c r="CA42" s="112"/>
      <c r="CB42" s="166">
        <f t="shared" si="106"/>
        <v>2.2528116639447333E-2</v>
      </c>
      <c r="CC42" s="254"/>
      <c r="CD42" s="112"/>
      <c r="CE42" s="8">
        <f>'LLU Compliance summary'!I$77</f>
        <v>0.106</v>
      </c>
      <c r="CF42" s="254"/>
      <c r="CG42" s="112"/>
      <c r="CH42" s="182" t="b">
        <f t="shared" si="82"/>
        <v>1</v>
      </c>
      <c r="CI42" s="254"/>
      <c r="CJ42" s="112"/>
      <c r="CK42" s="111">
        <f t="shared" si="107"/>
        <v>1</v>
      </c>
      <c r="CL42" s="111"/>
      <c r="CN42" s="327">
        <v>3049.19</v>
      </c>
      <c r="CO42" s="339"/>
      <c r="CP42" s="99"/>
      <c r="CQ42" s="100"/>
      <c r="CR42" s="339"/>
      <c r="CS42" s="60">
        <f t="shared" si="83"/>
        <v>0</v>
      </c>
      <c r="CT42" s="61">
        <f t="shared" si="84"/>
        <v>0</v>
      </c>
      <c r="CU42" s="339"/>
      <c r="CV42" s="60">
        <f t="shared" si="85"/>
        <v>0</v>
      </c>
      <c r="CW42" s="61">
        <f t="shared" si="86"/>
        <v>0</v>
      </c>
      <c r="CX42" s="60">
        <f t="shared" si="87"/>
        <v>0</v>
      </c>
      <c r="CY42" s="60">
        <f t="shared" si="88"/>
        <v>0</v>
      </c>
      <c r="CZ42" s="61">
        <f t="shared" si="89"/>
        <v>0</v>
      </c>
      <c r="DA42" s="60">
        <f t="shared" si="90"/>
        <v>0</v>
      </c>
      <c r="DB42" s="60">
        <f t="shared" si="91"/>
        <v>0</v>
      </c>
      <c r="DC42" s="61">
        <f t="shared" si="92"/>
        <v>0</v>
      </c>
      <c r="DD42" s="60">
        <f t="shared" si="108"/>
        <v>0</v>
      </c>
      <c r="DE42" s="60">
        <f t="shared" si="109"/>
        <v>0</v>
      </c>
      <c r="DF42" s="61">
        <f t="shared" si="93"/>
        <v>0</v>
      </c>
      <c r="DG42" s="60">
        <f t="shared" si="94"/>
        <v>0</v>
      </c>
      <c r="DH42" s="60">
        <f t="shared" si="95"/>
        <v>0</v>
      </c>
      <c r="DI42" s="61">
        <f t="shared" si="96"/>
        <v>0</v>
      </c>
      <c r="DJ42" s="60">
        <f t="shared" si="110"/>
        <v>0</v>
      </c>
      <c r="DK42" s="60">
        <f t="shared" si="111"/>
        <v>0</v>
      </c>
      <c r="DL42" s="61">
        <f t="shared" si="97"/>
        <v>0</v>
      </c>
      <c r="DM42" s="60">
        <f t="shared" si="98"/>
        <v>0</v>
      </c>
      <c r="DN42" s="60">
        <f t="shared" si="99"/>
        <v>0</v>
      </c>
      <c r="DO42" s="61">
        <f t="shared" si="100"/>
        <v>0</v>
      </c>
    </row>
    <row r="43" spans="1:119" ht="26.25" customHeight="1" outlineLevel="2" x14ac:dyDescent="0.25">
      <c r="A43" s="347">
        <v>5</v>
      </c>
      <c r="B43" s="134" t="s">
        <v>37</v>
      </c>
      <c r="C43" s="243" t="s">
        <v>249</v>
      </c>
      <c r="D43" s="121"/>
      <c r="E43" s="25"/>
      <c r="F43" s="12">
        <v>1</v>
      </c>
      <c r="G43" s="12"/>
      <c r="H43" s="12"/>
      <c r="I43" s="18"/>
      <c r="J43" s="18"/>
      <c r="K43" s="282">
        <f t="shared" si="101"/>
        <v>1210</v>
      </c>
      <c r="L43" s="223">
        <f t="shared" si="46"/>
        <v>1210</v>
      </c>
      <c r="M43" s="183">
        <f t="shared" si="46"/>
        <v>1210</v>
      </c>
      <c r="N43" s="234">
        <v>1240.25</v>
      </c>
      <c r="O43" s="223">
        <f t="shared" si="102"/>
        <v>1240.25</v>
      </c>
      <c r="P43" s="234"/>
      <c r="Q43" s="5"/>
      <c r="R43" s="5"/>
      <c r="S43" s="5"/>
      <c r="T43" s="211"/>
      <c r="U43" s="183"/>
      <c r="V43" s="5"/>
      <c r="W43" s="5"/>
      <c r="X43" s="5"/>
      <c r="Y43" s="2"/>
      <c r="Z43" s="255">
        <v>43191</v>
      </c>
      <c r="AA43" s="255">
        <f t="shared" si="103"/>
        <v>43191</v>
      </c>
      <c r="AB43" s="21">
        <v>43252</v>
      </c>
      <c r="AC43" s="21">
        <v>43282</v>
      </c>
      <c r="AD43" s="21">
        <f t="shared" si="104"/>
        <v>43282</v>
      </c>
      <c r="AE43" s="21">
        <v>43556</v>
      </c>
      <c r="AF43" s="21">
        <f t="shared" si="47"/>
        <v>43556</v>
      </c>
      <c r="AG43" s="21">
        <f t="shared" si="47"/>
        <v>43556</v>
      </c>
      <c r="AH43" s="21">
        <f t="shared" si="47"/>
        <v>43556</v>
      </c>
      <c r="AI43" s="22">
        <f t="shared" si="47"/>
        <v>43556</v>
      </c>
      <c r="AJ43" s="21">
        <v>43922</v>
      </c>
      <c r="AK43" s="21">
        <f t="shared" si="48"/>
        <v>43922</v>
      </c>
      <c r="AL43" s="21">
        <f t="shared" si="48"/>
        <v>43922</v>
      </c>
      <c r="AM43" s="21">
        <f t="shared" si="48"/>
        <v>43922</v>
      </c>
      <c r="AN43" s="22">
        <f t="shared" si="48"/>
        <v>43922</v>
      </c>
      <c r="AO43" s="22">
        <v>44286</v>
      </c>
      <c r="AP43" s="15">
        <f t="shared" si="49"/>
        <v>0</v>
      </c>
      <c r="AQ43" s="16">
        <f t="shared" si="50"/>
        <v>61</v>
      </c>
      <c r="AR43" s="15">
        <f t="shared" si="51"/>
        <v>30</v>
      </c>
      <c r="AS43" s="15">
        <f t="shared" si="52"/>
        <v>0</v>
      </c>
      <c r="AT43" s="16">
        <f t="shared" si="53"/>
        <v>274</v>
      </c>
      <c r="AU43" s="15">
        <f t="shared" si="54"/>
        <v>0</v>
      </c>
      <c r="AV43" s="15">
        <f t="shared" si="55"/>
        <v>0</v>
      </c>
      <c r="AW43" s="15">
        <f t="shared" si="56"/>
        <v>0</v>
      </c>
      <c r="AX43" s="15">
        <f t="shared" si="57"/>
        <v>0</v>
      </c>
      <c r="AY43" s="16">
        <f t="shared" si="58"/>
        <v>366</v>
      </c>
      <c r="AZ43" s="15">
        <f t="shared" si="59"/>
        <v>0</v>
      </c>
      <c r="BA43" s="15">
        <f t="shared" si="60"/>
        <v>0</v>
      </c>
      <c r="BB43" s="15">
        <f t="shared" si="61"/>
        <v>0</v>
      </c>
      <c r="BC43" s="15">
        <f t="shared" si="62"/>
        <v>0</v>
      </c>
      <c r="BD43" s="16">
        <f t="shared" si="63"/>
        <v>365</v>
      </c>
      <c r="BE43" s="6">
        <f t="shared" si="64"/>
        <v>0</v>
      </c>
      <c r="BF43" s="7">
        <f t="shared" si="65"/>
        <v>1</v>
      </c>
      <c r="BG43" s="6">
        <f t="shared" si="66"/>
        <v>9.8684210526315791E-2</v>
      </c>
      <c r="BH43" s="6">
        <f t="shared" si="67"/>
        <v>0</v>
      </c>
      <c r="BI43" s="8">
        <f t="shared" si="68"/>
        <v>0.90131578947368418</v>
      </c>
      <c r="BJ43" s="7" t="b">
        <f t="shared" si="69"/>
        <v>1</v>
      </c>
      <c r="BK43" s="6">
        <f t="shared" si="70"/>
        <v>0</v>
      </c>
      <c r="BL43" s="8">
        <f t="shared" si="71"/>
        <v>0</v>
      </c>
      <c r="BM43" s="8">
        <f t="shared" si="72"/>
        <v>0</v>
      </c>
      <c r="BN43" s="8">
        <f t="shared" si="73"/>
        <v>0</v>
      </c>
      <c r="BO43" s="8">
        <f t="shared" si="74"/>
        <v>1</v>
      </c>
      <c r="BP43" s="7" t="b">
        <f t="shared" si="75"/>
        <v>1</v>
      </c>
      <c r="BQ43" s="155">
        <f t="shared" si="76"/>
        <v>0</v>
      </c>
      <c r="BR43" s="8">
        <f t="shared" si="77"/>
        <v>0</v>
      </c>
      <c r="BS43" s="8">
        <f t="shared" si="78"/>
        <v>0</v>
      </c>
      <c r="BT43" s="8">
        <f t="shared" si="79"/>
        <v>0</v>
      </c>
      <c r="BU43" s="8">
        <f t="shared" si="80"/>
        <v>1</v>
      </c>
      <c r="BV43" s="7" t="b">
        <f t="shared" si="81"/>
        <v>1</v>
      </c>
      <c r="BW43" s="153">
        <v>1210</v>
      </c>
      <c r="BX43" s="151" t="s">
        <v>22</v>
      </c>
      <c r="BY43" s="151">
        <f t="shared" si="105"/>
        <v>1237.264802631579</v>
      </c>
      <c r="BZ43" s="254"/>
      <c r="CA43" s="112"/>
      <c r="CB43" s="166">
        <f t="shared" si="106"/>
        <v>2.2532894736842116E-2</v>
      </c>
      <c r="CC43" s="254"/>
      <c r="CD43" s="112"/>
      <c r="CE43" s="8">
        <f>'LLU Compliance summary'!I$77</f>
        <v>0.106</v>
      </c>
      <c r="CF43" s="254"/>
      <c r="CG43" s="112"/>
      <c r="CH43" s="182" t="b">
        <f t="shared" si="82"/>
        <v>1</v>
      </c>
      <c r="CI43" s="254"/>
      <c r="CJ43" s="112"/>
      <c r="CK43" s="111">
        <f t="shared" si="107"/>
        <v>1</v>
      </c>
      <c r="CL43" s="111"/>
      <c r="CN43" s="327">
        <v>0</v>
      </c>
      <c r="CO43" s="339"/>
      <c r="CP43" s="99"/>
      <c r="CQ43" s="100"/>
      <c r="CR43" s="339"/>
      <c r="CS43" s="60">
        <f t="shared" si="83"/>
        <v>0</v>
      </c>
      <c r="CT43" s="61">
        <f t="shared" si="84"/>
        <v>0</v>
      </c>
      <c r="CU43" s="339"/>
      <c r="CV43" s="60">
        <f t="shared" si="85"/>
        <v>0</v>
      </c>
      <c r="CW43" s="61">
        <f t="shared" si="86"/>
        <v>0</v>
      </c>
      <c r="CX43" s="60">
        <f t="shared" si="87"/>
        <v>0</v>
      </c>
      <c r="CY43" s="60">
        <f t="shared" si="88"/>
        <v>0</v>
      </c>
      <c r="CZ43" s="61">
        <f t="shared" si="89"/>
        <v>0</v>
      </c>
      <c r="DA43" s="60">
        <f t="shared" si="90"/>
        <v>0</v>
      </c>
      <c r="DB43" s="60">
        <f t="shared" si="91"/>
        <v>0</v>
      </c>
      <c r="DC43" s="61">
        <f t="shared" si="92"/>
        <v>0</v>
      </c>
      <c r="DD43" s="60">
        <f t="shared" si="108"/>
        <v>0</v>
      </c>
      <c r="DE43" s="60">
        <f t="shared" si="109"/>
        <v>0</v>
      </c>
      <c r="DF43" s="61">
        <f t="shared" si="93"/>
        <v>0</v>
      </c>
      <c r="DG43" s="60">
        <f t="shared" si="94"/>
        <v>0</v>
      </c>
      <c r="DH43" s="60">
        <f t="shared" si="95"/>
        <v>0</v>
      </c>
      <c r="DI43" s="61">
        <f t="shared" si="96"/>
        <v>0</v>
      </c>
      <c r="DJ43" s="60">
        <f t="shared" si="110"/>
        <v>0</v>
      </c>
      <c r="DK43" s="60">
        <f t="shared" si="111"/>
        <v>0</v>
      </c>
      <c r="DL43" s="61">
        <f t="shared" si="97"/>
        <v>0</v>
      </c>
      <c r="DM43" s="60">
        <f t="shared" si="98"/>
        <v>0</v>
      </c>
      <c r="DN43" s="60">
        <f t="shared" si="99"/>
        <v>0</v>
      </c>
      <c r="DO43" s="61">
        <f t="shared" si="100"/>
        <v>0</v>
      </c>
    </row>
    <row r="44" spans="1:119" ht="26.25" customHeight="1" outlineLevel="2" x14ac:dyDescent="0.25">
      <c r="A44" s="347">
        <v>6</v>
      </c>
      <c r="B44" s="275" t="s">
        <v>38</v>
      </c>
      <c r="C44" s="243" t="s">
        <v>249</v>
      </c>
      <c r="D44" s="121"/>
      <c r="E44" s="25"/>
      <c r="F44" s="12">
        <v>1</v>
      </c>
      <c r="K44" s="282">
        <f t="shared" si="101"/>
        <v>159.11000000000001</v>
      </c>
      <c r="L44" s="223">
        <f t="shared" si="46"/>
        <v>159.11000000000001</v>
      </c>
      <c r="M44" s="183">
        <f t="shared" si="46"/>
        <v>159.11000000000001</v>
      </c>
      <c r="N44" s="234">
        <v>163.08000000000001</v>
      </c>
      <c r="O44" s="223">
        <f t="shared" si="102"/>
        <v>163.08000000000001</v>
      </c>
      <c r="P44" s="234"/>
      <c r="Q44" s="5"/>
      <c r="R44" s="5"/>
      <c r="S44" s="5"/>
      <c r="T44" s="211"/>
      <c r="U44" s="183"/>
      <c r="V44" s="5"/>
      <c r="W44" s="5"/>
      <c r="X44" s="5"/>
      <c r="Y44" s="2"/>
      <c r="Z44" s="255">
        <v>43191</v>
      </c>
      <c r="AA44" s="255">
        <f t="shared" si="103"/>
        <v>43191</v>
      </c>
      <c r="AB44" s="21">
        <v>43252</v>
      </c>
      <c r="AC44" s="21">
        <v>43282</v>
      </c>
      <c r="AD44" s="21">
        <f t="shared" si="104"/>
        <v>43282</v>
      </c>
      <c r="AE44" s="21">
        <v>43556</v>
      </c>
      <c r="AF44" s="21">
        <f t="shared" si="47"/>
        <v>43556</v>
      </c>
      <c r="AG44" s="21">
        <f t="shared" si="47"/>
        <v>43556</v>
      </c>
      <c r="AH44" s="21">
        <f t="shared" si="47"/>
        <v>43556</v>
      </c>
      <c r="AI44" s="22">
        <f t="shared" si="47"/>
        <v>43556</v>
      </c>
      <c r="AJ44" s="21">
        <v>43922</v>
      </c>
      <c r="AK44" s="21">
        <f t="shared" si="48"/>
        <v>43922</v>
      </c>
      <c r="AL44" s="21">
        <f t="shared" si="48"/>
        <v>43922</v>
      </c>
      <c r="AM44" s="21">
        <f t="shared" si="48"/>
        <v>43922</v>
      </c>
      <c r="AN44" s="22">
        <f t="shared" si="48"/>
        <v>43922</v>
      </c>
      <c r="AO44" s="22">
        <v>44286</v>
      </c>
      <c r="AP44" s="15">
        <f t="shared" si="49"/>
        <v>0</v>
      </c>
      <c r="AQ44" s="16">
        <f t="shared" si="50"/>
        <v>61</v>
      </c>
      <c r="AR44" s="15">
        <f t="shared" si="51"/>
        <v>30</v>
      </c>
      <c r="AS44" s="15">
        <f t="shared" si="52"/>
        <v>0</v>
      </c>
      <c r="AT44" s="16">
        <f t="shared" si="53"/>
        <v>274</v>
      </c>
      <c r="AU44" s="15">
        <f t="shared" si="54"/>
        <v>0</v>
      </c>
      <c r="AV44" s="15">
        <f t="shared" si="55"/>
        <v>0</v>
      </c>
      <c r="AW44" s="15">
        <f t="shared" si="56"/>
        <v>0</v>
      </c>
      <c r="AX44" s="15">
        <f t="shared" si="57"/>
        <v>0</v>
      </c>
      <c r="AY44" s="16">
        <f t="shared" si="58"/>
        <v>366</v>
      </c>
      <c r="AZ44" s="15">
        <f t="shared" si="59"/>
        <v>0</v>
      </c>
      <c r="BA44" s="15">
        <f t="shared" si="60"/>
        <v>0</v>
      </c>
      <c r="BB44" s="15">
        <f t="shared" si="61"/>
        <v>0</v>
      </c>
      <c r="BC44" s="15">
        <f t="shared" si="62"/>
        <v>0</v>
      </c>
      <c r="BD44" s="16">
        <f t="shared" si="63"/>
        <v>365</v>
      </c>
      <c r="BE44" s="6">
        <f t="shared" si="64"/>
        <v>0</v>
      </c>
      <c r="BF44" s="7">
        <f t="shared" si="65"/>
        <v>1</v>
      </c>
      <c r="BG44" s="6">
        <f t="shared" si="66"/>
        <v>9.8684210526315791E-2</v>
      </c>
      <c r="BH44" s="6">
        <f t="shared" si="67"/>
        <v>0</v>
      </c>
      <c r="BI44" s="8">
        <f t="shared" si="68"/>
        <v>0.90131578947368418</v>
      </c>
      <c r="BJ44" s="7" t="b">
        <f t="shared" si="69"/>
        <v>1</v>
      </c>
      <c r="BK44" s="6">
        <f t="shared" si="70"/>
        <v>0</v>
      </c>
      <c r="BL44" s="8">
        <f t="shared" si="71"/>
        <v>0</v>
      </c>
      <c r="BM44" s="8">
        <f t="shared" si="72"/>
        <v>0</v>
      </c>
      <c r="BN44" s="8">
        <f t="shared" si="73"/>
        <v>0</v>
      </c>
      <c r="BO44" s="8">
        <f t="shared" si="74"/>
        <v>1</v>
      </c>
      <c r="BP44" s="7" t="b">
        <f t="shared" si="75"/>
        <v>1</v>
      </c>
      <c r="BQ44" s="155">
        <f t="shared" si="76"/>
        <v>0</v>
      </c>
      <c r="BR44" s="8">
        <f t="shared" si="77"/>
        <v>0</v>
      </c>
      <c r="BS44" s="8">
        <f t="shared" si="78"/>
        <v>0</v>
      </c>
      <c r="BT44" s="8">
        <f t="shared" si="79"/>
        <v>0</v>
      </c>
      <c r="BU44" s="8">
        <f t="shared" si="80"/>
        <v>1</v>
      </c>
      <c r="BV44" s="7" t="b">
        <f t="shared" si="81"/>
        <v>1</v>
      </c>
      <c r="BW44" s="153">
        <v>159.11000000000001</v>
      </c>
      <c r="BX44" s="151" t="s">
        <v>22</v>
      </c>
      <c r="BY44" s="151">
        <f t="shared" si="105"/>
        <v>162.68822368421053</v>
      </c>
      <c r="BZ44" s="254"/>
      <c r="CA44" s="112"/>
      <c r="CB44" s="166">
        <f t="shared" si="106"/>
        <v>2.2488993050157207E-2</v>
      </c>
      <c r="CC44" s="254"/>
      <c r="CD44" s="112"/>
      <c r="CE44" s="8">
        <f>'LLU Compliance summary'!I$77</f>
        <v>0.106</v>
      </c>
      <c r="CF44" s="254"/>
      <c r="CG44" s="112"/>
      <c r="CH44" s="182" t="b">
        <f t="shared" si="82"/>
        <v>1</v>
      </c>
      <c r="CI44" s="254"/>
      <c r="CJ44" s="112"/>
      <c r="CK44" s="111">
        <f t="shared" si="107"/>
        <v>1</v>
      </c>
      <c r="CL44" s="111"/>
      <c r="CN44" s="327">
        <v>0</v>
      </c>
      <c r="CO44" s="339"/>
      <c r="CP44" s="99"/>
      <c r="CQ44" s="100"/>
      <c r="CR44" s="339"/>
      <c r="CS44" s="60">
        <f t="shared" si="83"/>
        <v>0</v>
      </c>
      <c r="CT44" s="61">
        <f t="shared" si="84"/>
        <v>0</v>
      </c>
      <c r="CU44" s="339"/>
      <c r="CV44" s="60">
        <f t="shared" si="85"/>
        <v>0</v>
      </c>
      <c r="CW44" s="61">
        <f t="shared" si="86"/>
        <v>0</v>
      </c>
      <c r="CX44" s="60">
        <f t="shared" si="87"/>
        <v>0</v>
      </c>
      <c r="CY44" s="60">
        <f t="shared" si="88"/>
        <v>0</v>
      </c>
      <c r="CZ44" s="61">
        <f t="shared" si="89"/>
        <v>0</v>
      </c>
      <c r="DA44" s="60">
        <f t="shared" si="90"/>
        <v>0</v>
      </c>
      <c r="DB44" s="60">
        <f t="shared" si="91"/>
        <v>0</v>
      </c>
      <c r="DC44" s="61">
        <f t="shared" si="92"/>
        <v>0</v>
      </c>
      <c r="DD44" s="60">
        <f t="shared" si="108"/>
        <v>0</v>
      </c>
      <c r="DE44" s="60">
        <f t="shared" si="109"/>
        <v>0</v>
      </c>
      <c r="DF44" s="61">
        <f t="shared" si="93"/>
        <v>0</v>
      </c>
      <c r="DG44" s="60">
        <f t="shared" si="94"/>
        <v>0</v>
      </c>
      <c r="DH44" s="60">
        <f t="shared" si="95"/>
        <v>0</v>
      </c>
      <c r="DI44" s="61">
        <f t="shared" si="96"/>
        <v>0</v>
      </c>
      <c r="DJ44" s="60">
        <f t="shared" si="110"/>
        <v>0</v>
      </c>
      <c r="DK44" s="60">
        <f t="shared" si="111"/>
        <v>0</v>
      </c>
      <c r="DL44" s="61">
        <f t="shared" si="97"/>
        <v>0</v>
      </c>
      <c r="DM44" s="60">
        <f t="shared" si="98"/>
        <v>0</v>
      </c>
      <c r="DN44" s="60">
        <f t="shared" si="99"/>
        <v>0</v>
      </c>
      <c r="DO44" s="61">
        <f t="shared" si="100"/>
        <v>0</v>
      </c>
    </row>
    <row r="45" spans="1:119" ht="26.25" customHeight="1" outlineLevel="2" x14ac:dyDescent="0.2">
      <c r="A45" s="346">
        <v>7</v>
      </c>
      <c r="B45" s="275" t="s">
        <v>48</v>
      </c>
      <c r="C45" s="243" t="s">
        <v>249</v>
      </c>
      <c r="D45" s="121"/>
      <c r="E45" s="25"/>
      <c r="F45" s="12">
        <v>1</v>
      </c>
      <c r="K45" s="282">
        <f t="shared" si="101"/>
        <v>150.75</v>
      </c>
      <c r="L45" s="223">
        <f t="shared" si="46"/>
        <v>150.75</v>
      </c>
      <c r="M45" s="183">
        <f t="shared" si="46"/>
        <v>150.75</v>
      </c>
      <c r="N45" s="234">
        <v>154.51</v>
      </c>
      <c r="O45" s="223">
        <f t="shared" si="102"/>
        <v>154.51</v>
      </c>
      <c r="P45" s="234"/>
      <c r="Q45" s="5"/>
      <c r="R45" s="5"/>
      <c r="S45" s="5"/>
      <c r="T45" s="211"/>
      <c r="U45" s="183"/>
      <c r="V45" s="5"/>
      <c r="W45" s="5"/>
      <c r="X45" s="5"/>
      <c r="Y45" s="2"/>
      <c r="Z45" s="255">
        <v>43191</v>
      </c>
      <c r="AA45" s="255">
        <f t="shared" si="103"/>
        <v>43191</v>
      </c>
      <c r="AB45" s="21">
        <v>43252</v>
      </c>
      <c r="AC45" s="21">
        <v>43282</v>
      </c>
      <c r="AD45" s="21">
        <f t="shared" si="104"/>
        <v>43282</v>
      </c>
      <c r="AE45" s="21">
        <v>43556</v>
      </c>
      <c r="AF45" s="21">
        <f t="shared" si="47"/>
        <v>43556</v>
      </c>
      <c r="AG45" s="21">
        <f t="shared" si="47"/>
        <v>43556</v>
      </c>
      <c r="AH45" s="21">
        <f t="shared" si="47"/>
        <v>43556</v>
      </c>
      <c r="AI45" s="22">
        <f t="shared" si="47"/>
        <v>43556</v>
      </c>
      <c r="AJ45" s="21">
        <v>43922</v>
      </c>
      <c r="AK45" s="21">
        <f t="shared" si="48"/>
        <v>43922</v>
      </c>
      <c r="AL45" s="21">
        <f t="shared" si="48"/>
        <v>43922</v>
      </c>
      <c r="AM45" s="21">
        <f t="shared" si="48"/>
        <v>43922</v>
      </c>
      <c r="AN45" s="22">
        <f t="shared" si="48"/>
        <v>43922</v>
      </c>
      <c r="AO45" s="22">
        <v>44286</v>
      </c>
      <c r="AP45" s="15">
        <f t="shared" si="49"/>
        <v>0</v>
      </c>
      <c r="AQ45" s="16">
        <f t="shared" si="50"/>
        <v>61</v>
      </c>
      <c r="AR45" s="15">
        <f t="shared" si="51"/>
        <v>30</v>
      </c>
      <c r="AS45" s="15">
        <f t="shared" si="52"/>
        <v>0</v>
      </c>
      <c r="AT45" s="16">
        <f t="shared" si="53"/>
        <v>274</v>
      </c>
      <c r="AU45" s="15">
        <f t="shared" si="54"/>
        <v>0</v>
      </c>
      <c r="AV45" s="15">
        <f t="shared" si="55"/>
        <v>0</v>
      </c>
      <c r="AW45" s="15">
        <f t="shared" si="56"/>
        <v>0</v>
      </c>
      <c r="AX45" s="15">
        <f t="shared" si="57"/>
        <v>0</v>
      </c>
      <c r="AY45" s="16">
        <f t="shared" si="58"/>
        <v>366</v>
      </c>
      <c r="AZ45" s="15">
        <f t="shared" si="59"/>
        <v>0</v>
      </c>
      <c r="BA45" s="15">
        <f t="shared" si="60"/>
        <v>0</v>
      </c>
      <c r="BB45" s="15">
        <f t="shared" si="61"/>
        <v>0</v>
      </c>
      <c r="BC45" s="15">
        <f t="shared" si="62"/>
        <v>0</v>
      </c>
      <c r="BD45" s="16">
        <f t="shared" si="63"/>
        <v>365</v>
      </c>
      <c r="BE45" s="6">
        <f t="shared" si="64"/>
        <v>0</v>
      </c>
      <c r="BF45" s="7">
        <f t="shared" si="65"/>
        <v>1</v>
      </c>
      <c r="BG45" s="6">
        <f t="shared" si="66"/>
        <v>9.8684210526315791E-2</v>
      </c>
      <c r="BH45" s="6">
        <f t="shared" si="67"/>
        <v>0</v>
      </c>
      <c r="BI45" s="8">
        <f t="shared" si="68"/>
        <v>0.90131578947368418</v>
      </c>
      <c r="BJ45" s="7" t="b">
        <f t="shared" si="69"/>
        <v>1</v>
      </c>
      <c r="BK45" s="6">
        <f t="shared" si="70"/>
        <v>0</v>
      </c>
      <c r="BL45" s="8">
        <f t="shared" si="71"/>
        <v>0</v>
      </c>
      <c r="BM45" s="8">
        <f t="shared" si="72"/>
        <v>0</v>
      </c>
      <c r="BN45" s="8">
        <f t="shared" si="73"/>
        <v>0</v>
      </c>
      <c r="BO45" s="8">
        <f t="shared" si="74"/>
        <v>1</v>
      </c>
      <c r="BP45" s="7" t="b">
        <f t="shared" si="75"/>
        <v>1</v>
      </c>
      <c r="BQ45" s="155">
        <f t="shared" si="76"/>
        <v>0</v>
      </c>
      <c r="BR45" s="8">
        <f t="shared" si="77"/>
        <v>0</v>
      </c>
      <c r="BS45" s="8">
        <f t="shared" si="78"/>
        <v>0</v>
      </c>
      <c r="BT45" s="8">
        <f t="shared" si="79"/>
        <v>0</v>
      </c>
      <c r="BU45" s="8">
        <f t="shared" si="80"/>
        <v>1</v>
      </c>
      <c r="BV45" s="7" t="b">
        <f t="shared" si="81"/>
        <v>1</v>
      </c>
      <c r="BW45" s="153">
        <v>150.75</v>
      </c>
      <c r="BX45" s="151" t="s">
        <v>22</v>
      </c>
      <c r="BY45" s="151">
        <f t="shared" si="105"/>
        <v>154.13894736842104</v>
      </c>
      <c r="BZ45" s="254"/>
      <c r="CA45" s="112"/>
      <c r="CB45" s="166">
        <f t="shared" si="106"/>
        <v>2.2480579558348545E-2</v>
      </c>
      <c r="CC45" s="254"/>
      <c r="CD45" s="112"/>
      <c r="CE45" s="8">
        <f>'LLU Compliance summary'!I$77</f>
        <v>0.106</v>
      </c>
      <c r="CF45" s="254"/>
      <c r="CG45" s="112"/>
      <c r="CH45" s="182" t="b">
        <f t="shared" si="82"/>
        <v>1</v>
      </c>
      <c r="CI45" s="254"/>
      <c r="CJ45" s="112"/>
      <c r="CK45" s="111">
        <f t="shared" si="107"/>
        <v>1</v>
      </c>
      <c r="CL45" s="111"/>
      <c r="CN45" s="328">
        <v>540214.85000000021</v>
      </c>
      <c r="CO45" s="339"/>
      <c r="CP45" s="99"/>
      <c r="CQ45" s="100"/>
      <c r="CR45" s="339"/>
      <c r="CS45" s="60">
        <f t="shared" si="83"/>
        <v>0</v>
      </c>
      <c r="CT45" s="61">
        <f t="shared" si="84"/>
        <v>0</v>
      </c>
      <c r="CU45" s="339"/>
      <c r="CV45" s="60">
        <f t="shared" si="85"/>
        <v>0</v>
      </c>
      <c r="CW45" s="61">
        <f t="shared" si="86"/>
        <v>0</v>
      </c>
      <c r="CX45" s="60">
        <f t="shared" si="87"/>
        <v>0</v>
      </c>
      <c r="CY45" s="60">
        <f t="shared" si="88"/>
        <v>0</v>
      </c>
      <c r="CZ45" s="61">
        <f t="shared" si="89"/>
        <v>0</v>
      </c>
      <c r="DA45" s="60">
        <f t="shared" si="90"/>
        <v>0</v>
      </c>
      <c r="DB45" s="60">
        <f t="shared" si="91"/>
        <v>0</v>
      </c>
      <c r="DC45" s="61">
        <f t="shared" si="92"/>
        <v>0</v>
      </c>
      <c r="DD45" s="60">
        <f t="shared" si="108"/>
        <v>0</v>
      </c>
      <c r="DE45" s="60">
        <f t="shared" si="109"/>
        <v>0</v>
      </c>
      <c r="DF45" s="61">
        <f t="shared" si="93"/>
        <v>0</v>
      </c>
      <c r="DG45" s="60">
        <f t="shared" si="94"/>
        <v>0</v>
      </c>
      <c r="DH45" s="60">
        <f t="shared" si="95"/>
        <v>0</v>
      </c>
      <c r="DI45" s="61">
        <f t="shared" si="96"/>
        <v>0</v>
      </c>
      <c r="DJ45" s="60">
        <f t="shared" si="110"/>
        <v>0</v>
      </c>
      <c r="DK45" s="60">
        <f t="shared" si="111"/>
        <v>0</v>
      </c>
      <c r="DL45" s="61">
        <f t="shared" si="97"/>
        <v>0</v>
      </c>
      <c r="DM45" s="60">
        <f t="shared" si="98"/>
        <v>0</v>
      </c>
      <c r="DN45" s="60">
        <f t="shared" si="99"/>
        <v>0</v>
      </c>
      <c r="DO45" s="61">
        <f t="shared" si="100"/>
        <v>0</v>
      </c>
    </row>
    <row r="46" spans="1:119" ht="26.25" customHeight="1" outlineLevel="2" x14ac:dyDescent="0.2">
      <c r="A46" s="346">
        <v>8</v>
      </c>
      <c r="B46" s="275" t="s">
        <v>49</v>
      </c>
      <c r="C46" s="243" t="s">
        <v>249</v>
      </c>
      <c r="D46" s="121"/>
      <c r="E46" s="25"/>
      <c r="F46" s="12">
        <v>1</v>
      </c>
      <c r="K46" s="282">
        <f t="shared" si="101"/>
        <v>18.43</v>
      </c>
      <c r="L46" s="223">
        <f t="shared" si="46"/>
        <v>18.43</v>
      </c>
      <c r="M46" s="183">
        <f t="shared" si="46"/>
        <v>18.43</v>
      </c>
      <c r="N46" s="234">
        <v>18.84</v>
      </c>
      <c r="O46" s="223">
        <f t="shared" si="102"/>
        <v>18.84</v>
      </c>
      <c r="P46" s="234"/>
      <c r="Q46" s="5"/>
      <c r="R46" s="5"/>
      <c r="S46" s="5"/>
      <c r="T46" s="211"/>
      <c r="U46" s="183"/>
      <c r="V46" s="5"/>
      <c r="W46" s="5"/>
      <c r="X46" s="5"/>
      <c r="Y46" s="2"/>
      <c r="Z46" s="255">
        <v>43191</v>
      </c>
      <c r="AA46" s="255">
        <f t="shared" si="103"/>
        <v>43191</v>
      </c>
      <c r="AB46" s="21">
        <v>43252</v>
      </c>
      <c r="AC46" s="21">
        <v>43282</v>
      </c>
      <c r="AD46" s="21">
        <f t="shared" si="104"/>
        <v>43282</v>
      </c>
      <c r="AE46" s="21">
        <v>43556</v>
      </c>
      <c r="AF46" s="21">
        <f t="shared" si="47"/>
        <v>43556</v>
      </c>
      <c r="AG46" s="21">
        <f t="shared" si="47"/>
        <v>43556</v>
      </c>
      <c r="AH46" s="21">
        <f t="shared" si="47"/>
        <v>43556</v>
      </c>
      <c r="AI46" s="22">
        <f t="shared" si="47"/>
        <v>43556</v>
      </c>
      <c r="AJ46" s="21">
        <v>43922</v>
      </c>
      <c r="AK46" s="21">
        <f t="shared" si="48"/>
        <v>43922</v>
      </c>
      <c r="AL46" s="21">
        <f t="shared" si="48"/>
        <v>43922</v>
      </c>
      <c r="AM46" s="21">
        <f t="shared" si="48"/>
        <v>43922</v>
      </c>
      <c r="AN46" s="22">
        <f t="shared" si="48"/>
        <v>43922</v>
      </c>
      <c r="AO46" s="22">
        <v>44286</v>
      </c>
      <c r="AP46" s="15">
        <f t="shared" si="49"/>
        <v>0</v>
      </c>
      <c r="AQ46" s="16">
        <f t="shared" si="50"/>
        <v>61</v>
      </c>
      <c r="AR46" s="15">
        <f t="shared" si="51"/>
        <v>30</v>
      </c>
      <c r="AS46" s="15">
        <f t="shared" si="52"/>
        <v>0</v>
      </c>
      <c r="AT46" s="16">
        <f t="shared" si="53"/>
        <v>274</v>
      </c>
      <c r="AU46" s="15">
        <f t="shared" si="54"/>
        <v>0</v>
      </c>
      <c r="AV46" s="15">
        <f t="shared" si="55"/>
        <v>0</v>
      </c>
      <c r="AW46" s="15">
        <f t="shared" si="56"/>
        <v>0</v>
      </c>
      <c r="AX46" s="15">
        <f t="shared" si="57"/>
        <v>0</v>
      </c>
      <c r="AY46" s="16">
        <f t="shared" si="58"/>
        <v>366</v>
      </c>
      <c r="AZ46" s="15">
        <f t="shared" si="59"/>
        <v>0</v>
      </c>
      <c r="BA46" s="15">
        <f t="shared" si="60"/>
        <v>0</v>
      </c>
      <c r="BB46" s="15">
        <f t="shared" si="61"/>
        <v>0</v>
      </c>
      <c r="BC46" s="15">
        <f t="shared" si="62"/>
        <v>0</v>
      </c>
      <c r="BD46" s="16">
        <f t="shared" si="63"/>
        <v>365</v>
      </c>
      <c r="BE46" s="6">
        <f t="shared" si="64"/>
        <v>0</v>
      </c>
      <c r="BF46" s="7">
        <f t="shared" si="65"/>
        <v>1</v>
      </c>
      <c r="BG46" s="6">
        <f t="shared" si="66"/>
        <v>9.8684210526315791E-2</v>
      </c>
      <c r="BH46" s="6">
        <f t="shared" si="67"/>
        <v>0</v>
      </c>
      <c r="BI46" s="8">
        <f t="shared" si="68"/>
        <v>0.90131578947368418</v>
      </c>
      <c r="BJ46" s="7" t="b">
        <f t="shared" si="69"/>
        <v>1</v>
      </c>
      <c r="BK46" s="6">
        <f t="shared" si="70"/>
        <v>0</v>
      </c>
      <c r="BL46" s="8">
        <f t="shared" si="71"/>
        <v>0</v>
      </c>
      <c r="BM46" s="8">
        <f t="shared" si="72"/>
        <v>0</v>
      </c>
      <c r="BN46" s="8">
        <f t="shared" si="73"/>
        <v>0</v>
      </c>
      <c r="BO46" s="8">
        <f t="shared" si="74"/>
        <v>1</v>
      </c>
      <c r="BP46" s="7" t="b">
        <f t="shared" si="75"/>
        <v>1</v>
      </c>
      <c r="BQ46" s="155">
        <f t="shared" si="76"/>
        <v>0</v>
      </c>
      <c r="BR46" s="8">
        <f t="shared" si="77"/>
        <v>0</v>
      </c>
      <c r="BS46" s="8">
        <f t="shared" si="78"/>
        <v>0</v>
      </c>
      <c r="BT46" s="8">
        <f t="shared" si="79"/>
        <v>0</v>
      </c>
      <c r="BU46" s="8">
        <f t="shared" si="80"/>
        <v>1</v>
      </c>
      <c r="BV46" s="7" t="b">
        <f t="shared" si="81"/>
        <v>1</v>
      </c>
      <c r="BW46" s="153">
        <v>18.43</v>
      </c>
      <c r="BX46" s="151" t="s">
        <v>22</v>
      </c>
      <c r="BY46" s="151">
        <f t="shared" si="105"/>
        <v>18.799539473684213</v>
      </c>
      <c r="BZ46" s="254"/>
      <c r="CA46" s="112"/>
      <c r="CB46" s="166">
        <f t="shared" si="106"/>
        <v>2.0050975240597572E-2</v>
      </c>
      <c r="CC46" s="254"/>
      <c r="CD46" s="112"/>
      <c r="CE46" s="8">
        <f>'LLU Compliance summary'!I$77</f>
        <v>0.106</v>
      </c>
      <c r="CF46" s="254"/>
      <c r="CG46" s="112"/>
      <c r="CH46" s="182" t="b">
        <f t="shared" si="82"/>
        <v>1</v>
      </c>
      <c r="CI46" s="254"/>
      <c r="CJ46" s="112"/>
      <c r="CK46" s="111">
        <f t="shared" si="107"/>
        <v>1</v>
      </c>
      <c r="CL46" s="111"/>
      <c r="CN46" s="327">
        <v>5666757.6400000025</v>
      </c>
      <c r="CO46" s="339"/>
      <c r="CP46" s="99"/>
      <c r="CQ46" s="100"/>
      <c r="CR46" s="339"/>
      <c r="CS46" s="60">
        <f t="shared" si="83"/>
        <v>0</v>
      </c>
      <c r="CT46" s="61">
        <f t="shared" si="84"/>
        <v>0</v>
      </c>
      <c r="CU46" s="339"/>
      <c r="CV46" s="60">
        <f t="shared" si="85"/>
        <v>0</v>
      </c>
      <c r="CW46" s="61">
        <f t="shared" si="86"/>
        <v>0</v>
      </c>
      <c r="CX46" s="60">
        <f t="shared" si="87"/>
        <v>0</v>
      </c>
      <c r="CY46" s="60">
        <f t="shared" si="88"/>
        <v>0</v>
      </c>
      <c r="CZ46" s="61">
        <f t="shared" si="89"/>
        <v>0</v>
      </c>
      <c r="DA46" s="60">
        <f t="shared" si="90"/>
        <v>0</v>
      </c>
      <c r="DB46" s="60">
        <f t="shared" si="91"/>
        <v>0</v>
      </c>
      <c r="DC46" s="61">
        <f t="shared" si="92"/>
        <v>0</v>
      </c>
      <c r="DD46" s="60">
        <f t="shared" si="108"/>
        <v>0</v>
      </c>
      <c r="DE46" s="60">
        <f t="shared" si="109"/>
        <v>0</v>
      </c>
      <c r="DF46" s="61">
        <f t="shared" si="93"/>
        <v>0</v>
      </c>
      <c r="DG46" s="60">
        <f t="shared" si="94"/>
        <v>0</v>
      </c>
      <c r="DH46" s="60">
        <f t="shared" si="95"/>
        <v>0</v>
      </c>
      <c r="DI46" s="61">
        <f t="shared" si="96"/>
        <v>0</v>
      </c>
      <c r="DJ46" s="60">
        <f t="shared" si="110"/>
        <v>0</v>
      </c>
      <c r="DK46" s="60">
        <f t="shared" si="111"/>
        <v>0</v>
      </c>
      <c r="DL46" s="61">
        <f t="shared" si="97"/>
        <v>0</v>
      </c>
      <c r="DM46" s="60">
        <f t="shared" si="98"/>
        <v>0</v>
      </c>
      <c r="DN46" s="60">
        <f t="shared" si="99"/>
        <v>0</v>
      </c>
      <c r="DO46" s="61">
        <f t="shared" si="100"/>
        <v>0</v>
      </c>
    </row>
    <row r="47" spans="1:119" ht="26.25" customHeight="1" outlineLevel="2" x14ac:dyDescent="0.25">
      <c r="A47" s="347">
        <v>9</v>
      </c>
      <c r="B47" s="134" t="s">
        <v>44</v>
      </c>
      <c r="C47" s="243" t="s">
        <v>249</v>
      </c>
      <c r="D47" s="121"/>
      <c r="E47" s="25"/>
      <c r="F47" s="12">
        <v>1</v>
      </c>
      <c r="K47" s="282">
        <f t="shared" si="101"/>
        <v>140.32</v>
      </c>
      <c r="L47" s="223">
        <f t="shared" si="46"/>
        <v>140.32</v>
      </c>
      <c r="M47" s="183">
        <f t="shared" si="46"/>
        <v>140.32</v>
      </c>
      <c r="N47" s="234">
        <v>143.82</v>
      </c>
      <c r="O47" s="223">
        <f t="shared" si="102"/>
        <v>143.82</v>
      </c>
      <c r="P47" s="234"/>
      <c r="Q47" s="5"/>
      <c r="R47" s="5"/>
      <c r="S47" s="5"/>
      <c r="T47" s="211"/>
      <c r="U47" s="183"/>
      <c r="V47" s="5"/>
      <c r="W47" s="5"/>
      <c r="X47" s="5"/>
      <c r="Y47" s="2"/>
      <c r="Z47" s="255">
        <v>43191</v>
      </c>
      <c r="AA47" s="255">
        <f t="shared" si="103"/>
        <v>43191</v>
      </c>
      <c r="AB47" s="21">
        <v>43252</v>
      </c>
      <c r="AC47" s="21">
        <v>43282</v>
      </c>
      <c r="AD47" s="21">
        <f t="shared" si="104"/>
        <v>43282</v>
      </c>
      <c r="AE47" s="21">
        <v>43556</v>
      </c>
      <c r="AF47" s="21">
        <f t="shared" si="47"/>
        <v>43556</v>
      </c>
      <c r="AG47" s="21">
        <f t="shared" si="47"/>
        <v>43556</v>
      </c>
      <c r="AH47" s="21">
        <f t="shared" si="47"/>
        <v>43556</v>
      </c>
      <c r="AI47" s="22">
        <f t="shared" si="47"/>
        <v>43556</v>
      </c>
      <c r="AJ47" s="21">
        <v>43922</v>
      </c>
      <c r="AK47" s="21">
        <f t="shared" si="48"/>
        <v>43922</v>
      </c>
      <c r="AL47" s="21">
        <f t="shared" si="48"/>
        <v>43922</v>
      </c>
      <c r="AM47" s="21">
        <f t="shared" si="48"/>
        <v>43922</v>
      </c>
      <c r="AN47" s="22">
        <f t="shared" si="48"/>
        <v>43922</v>
      </c>
      <c r="AO47" s="22">
        <v>44286</v>
      </c>
      <c r="AP47" s="15">
        <f t="shared" si="49"/>
        <v>0</v>
      </c>
      <c r="AQ47" s="16">
        <f t="shared" si="50"/>
        <v>61</v>
      </c>
      <c r="AR47" s="15">
        <f t="shared" si="51"/>
        <v>30</v>
      </c>
      <c r="AS47" s="15">
        <f t="shared" si="52"/>
        <v>0</v>
      </c>
      <c r="AT47" s="16">
        <f t="shared" si="53"/>
        <v>274</v>
      </c>
      <c r="AU47" s="15">
        <f t="shared" si="54"/>
        <v>0</v>
      </c>
      <c r="AV47" s="15">
        <f t="shared" si="55"/>
        <v>0</v>
      </c>
      <c r="AW47" s="15">
        <f t="shared" si="56"/>
        <v>0</v>
      </c>
      <c r="AX47" s="15">
        <f t="shared" si="57"/>
        <v>0</v>
      </c>
      <c r="AY47" s="16">
        <f t="shared" si="58"/>
        <v>366</v>
      </c>
      <c r="AZ47" s="15">
        <f t="shared" si="59"/>
        <v>0</v>
      </c>
      <c r="BA47" s="15">
        <f t="shared" si="60"/>
        <v>0</v>
      </c>
      <c r="BB47" s="15">
        <f t="shared" si="61"/>
        <v>0</v>
      </c>
      <c r="BC47" s="15">
        <f t="shared" si="62"/>
        <v>0</v>
      </c>
      <c r="BD47" s="16">
        <f t="shared" si="63"/>
        <v>365</v>
      </c>
      <c r="BE47" s="6">
        <f t="shared" si="64"/>
        <v>0</v>
      </c>
      <c r="BF47" s="7">
        <f t="shared" si="65"/>
        <v>1</v>
      </c>
      <c r="BG47" s="6">
        <f t="shared" si="66"/>
        <v>9.8684210526315791E-2</v>
      </c>
      <c r="BH47" s="6">
        <f t="shared" si="67"/>
        <v>0</v>
      </c>
      <c r="BI47" s="8">
        <f t="shared" si="68"/>
        <v>0.90131578947368418</v>
      </c>
      <c r="BJ47" s="7" t="b">
        <f t="shared" si="69"/>
        <v>1</v>
      </c>
      <c r="BK47" s="6">
        <f t="shared" si="70"/>
        <v>0</v>
      </c>
      <c r="BL47" s="8">
        <f t="shared" si="71"/>
        <v>0</v>
      </c>
      <c r="BM47" s="8">
        <f t="shared" si="72"/>
        <v>0</v>
      </c>
      <c r="BN47" s="8">
        <f t="shared" si="73"/>
        <v>0</v>
      </c>
      <c r="BO47" s="8">
        <f t="shared" si="74"/>
        <v>1</v>
      </c>
      <c r="BP47" s="7" t="b">
        <f t="shared" si="75"/>
        <v>1</v>
      </c>
      <c r="BQ47" s="155">
        <f t="shared" si="76"/>
        <v>0</v>
      </c>
      <c r="BR47" s="8">
        <f t="shared" si="77"/>
        <v>0</v>
      </c>
      <c r="BS47" s="8">
        <f t="shared" si="78"/>
        <v>0</v>
      </c>
      <c r="BT47" s="8">
        <f t="shared" si="79"/>
        <v>0</v>
      </c>
      <c r="BU47" s="8">
        <f t="shared" si="80"/>
        <v>1</v>
      </c>
      <c r="BV47" s="7" t="b">
        <f t="shared" si="81"/>
        <v>1</v>
      </c>
      <c r="BW47" s="153">
        <v>140.32</v>
      </c>
      <c r="BX47" s="151" t="s">
        <v>22</v>
      </c>
      <c r="BY47" s="151">
        <f t="shared" si="105"/>
        <v>143.47460526315788</v>
      </c>
      <c r="BZ47" s="254"/>
      <c r="CA47" s="112"/>
      <c r="CB47" s="166">
        <f t="shared" si="106"/>
        <v>2.2481508431854976E-2</v>
      </c>
      <c r="CC47" s="254"/>
      <c r="CD47" s="112"/>
      <c r="CE47" s="8">
        <f>'LLU Compliance summary'!I$77</f>
        <v>0.106</v>
      </c>
      <c r="CF47" s="254"/>
      <c r="CG47" s="112"/>
      <c r="CH47" s="182" t="b">
        <f t="shared" si="82"/>
        <v>1</v>
      </c>
      <c r="CI47" s="254"/>
      <c r="CJ47" s="112"/>
      <c r="CK47" s="111">
        <f t="shared" si="107"/>
        <v>1</v>
      </c>
      <c r="CL47" s="111"/>
      <c r="CN47" s="327">
        <v>0</v>
      </c>
      <c r="CO47" s="339"/>
      <c r="CP47" s="99"/>
      <c r="CQ47" s="100"/>
      <c r="CR47" s="339"/>
      <c r="CS47" s="60">
        <f t="shared" si="83"/>
        <v>0</v>
      </c>
      <c r="CT47" s="61">
        <f t="shared" si="84"/>
        <v>0</v>
      </c>
      <c r="CU47" s="339"/>
      <c r="CV47" s="60">
        <f t="shared" si="85"/>
        <v>0</v>
      </c>
      <c r="CW47" s="61">
        <f t="shared" si="86"/>
        <v>0</v>
      </c>
      <c r="CX47" s="60">
        <f t="shared" si="87"/>
        <v>0</v>
      </c>
      <c r="CY47" s="60">
        <f t="shared" si="88"/>
        <v>0</v>
      </c>
      <c r="CZ47" s="61">
        <f t="shared" si="89"/>
        <v>0</v>
      </c>
      <c r="DA47" s="60">
        <f t="shared" si="90"/>
        <v>0</v>
      </c>
      <c r="DB47" s="60">
        <f t="shared" si="91"/>
        <v>0</v>
      </c>
      <c r="DC47" s="61">
        <f t="shared" si="92"/>
        <v>0</v>
      </c>
      <c r="DD47" s="60">
        <f t="shared" si="108"/>
        <v>0</v>
      </c>
      <c r="DE47" s="60">
        <f t="shared" si="109"/>
        <v>0</v>
      </c>
      <c r="DF47" s="61">
        <f t="shared" si="93"/>
        <v>0</v>
      </c>
      <c r="DG47" s="60">
        <f t="shared" si="94"/>
        <v>0</v>
      </c>
      <c r="DH47" s="60">
        <f t="shared" si="95"/>
        <v>0</v>
      </c>
      <c r="DI47" s="61">
        <f t="shared" si="96"/>
        <v>0</v>
      </c>
      <c r="DJ47" s="60">
        <f t="shared" si="110"/>
        <v>0</v>
      </c>
      <c r="DK47" s="60">
        <f t="shared" si="111"/>
        <v>0</v>
      </c>
      <c r="DL47" s="61">
        <f t="shared" si="97"/>
        <v>0</v>
      </c>
      <c r="DM47" s="60">
        <f t="shared" si="98"/>
        <v>0</v>
      </c>
      <c r="DN47" s="60">
        <f t="shared" si="99"/>
        <v>0</v>
      </c>
      <c r="DO47" s="61">
        <f t="shared" si="100"/>
        <v>0</v>
      </c>
    </row>
    <row r="48" spans="1:119" ht="26.25" customHeight="1" outlineLevel="2" x14ac:dyDescent="0.25">
      <c r="A48" s="347">
        <v>10</v>
      </c>
      <c r="B48" s="134" t="s">
        <v>45</v>
      </c>
      <c r="C48" s="243" t="s">
        <v>249</v>
      </c>
      <c r="D48" s="121"/>
      <c r="E48" s="25"/>
      <c r="F48" s="12">
        <v>1</v>
      </c>
      <c r="K48" s="282">
        <f t="shared" si="101"/>
        <v>13.46</v>
      </c>
      <c r="L48" s="223">
        <f t="shared" si="46"/>
        <v>13.46</v>
      </c>
      <c r="M48" s="183">
        <f t="shared" si="46"/>
        <v>13.46</v>
      </c>
      <c r="N48" s="234">
        <v>13.68</v>
      </c>
      <c r="O48" s="223">
        <f t="shared" si="102"/>
        <v>13.68</v>
      </c>
      <c r="P48" s="234"/>
      <c r="Q48" s="5"/>
      <c r="R48" s="5"/>
      <c r="S48" s="5"/>
      <c r="T48" s="211"/>
      <c r="U48" s="183"/>
      <c r="V48" s="5"/>
      <c r="W48" s="5"/>
      <c r="X48" s="5"/>
      <c r="Y48" s="2"/>
      <c r="Z48" s="255">
        <v>43191</v>
      </c>
      <c r="AA48" s="255">
        <f t="shared" si="103"/>
        <v>43191</v>
      </c>
      <c r="AB48" s="21">
        <v>43252</v>
      </c>
      <c r="AC48" s="21">
        <v>43282</v>
      </c>
      <c r="AD48" s="21">
        <f t="shared" si="104"/>
        <v>43282</v>
      </c>
      <c r="AE48" s="21">
        <v>43556</v>
      </c>
      <c r="AF48" s="21">
        <f t="shared" si="47"/>
        <v>43556</v>
      </c>
      <c r="AG48" s="21">
        <f t="shared" si="47"/>
        <v>43556</v>
      </c>
      <c r="AH48" s="21">
        <f t="shared" si="47"/>
        <v>43556</v>
      </c>
      <c r="AI48" s="22">
        <f t="shared" si="47"/>
        <v>43556</v>
      </c>
      <c r="AJ48" s="21">
        <v>43922</v>
      </c>
      <c r="AK48" s="21">
        <f t="shared" si="48"/>
        <v>43922</v>
      </c>
      <c r="AL48" s="21">
        <f t="shared" si="48"/>
        <v>43922</v>
      </c>
      <c r="AM48" s="21">
        <f t="shared" si="48"/>
        <v>43922</v>
      </c>
      <c r="AN48" s="22">
        <f t="shared" si="48"/>
        <v>43922</v>
      </c>
      <c r="AO48" s="22">
        <v>44286</v>
      </c>
      <c r="AP48" s="15">
        <f t="shared" si="49"/>
        <v>0</v>
      </c>
      <c r="AQ48" s="16">
        <f t="shared" si="50"/>
        <v>61</v>
      </c>
      <c r="AR48" s="15">
        <f t="shared" si="51"/>
        <v>30</v>
      </c>
      <c r="AS48" s="15">
        <f t="shared" si="52"/>
        <v>0</v>
      </c>
      <c r="AT48" s="16">
        <f t="shared" si="53"/>
        <v>274</v>
      </c>
      <c r="AU48" s="15">
        <f t="shared" si="54"/>
        <v>0</v>
      </c>
      <c r="AV48" s="15">
        <f t="shared" si="55"/>
        <v>0</v>
      </c>
      <c r="AW48" s="15">
        <f t="shared" si="56"/>
        <v>0</v>
      </c>
      <c r="AX48" s="15">
        <f t="shared" si="57"/>
        <v>0</v>
      </c>
      <c r="AY48" s="16">
        <f t="shared" si="58"/>
        <v>366</v>
      </c>
      <c r="AZ48" s="15">
        <f t="shared" si="59"/>
        <v>0</v>
      </c>
      <c r="BA48" s="15">
        <f t="shared" si="60"/>
        <v>0</v>
      </c>
      <c r="BB48" s="15">
        <f t="shared" si="61"/>
        <v>0</v>
      </c>
      <c r="BC48" s="15">
        <f t="shared" si="62"/>
        <v>0</v>
      </c>
      <c r="BD48" s="16">
        <f t="shared" si="63"/>
        <v>365</v>
      </c>
      <c r="BE48" s="6">
        <f t="shared" si="64"/>
        <v>0</v>
      </c>
      <c r="BF48" s="7">
        <f t="shared" si="65"/>
        <v>1</v>
      </c>
      <c r="BG48" s="6">
        <f t="shared" si="66"/>
        <v>9.8684210526315791E-2</v>
      </c>
      <c r="BH48" s="6">
        <f t="shared" si="67"/>
        <v>0</v>
      </c>
      <c r="BI48" s="8">
        <f t="shared" si="68"/>
        <v>0.90131578947368418</v>
      </c>
      <c r="BJ48" s="7" t="b">
        <f t="shared" si="69"/>
        <v>1</v>
      </c>
      <c r="BK48" s="6">
        <f t="shared" si="70"/>
        <v>0</v>
      </c>
      <c r="BL48" s="8">
        <f t="shared" si="71"/>
        <v>0</v>
      </c>
      <c r="BM48" s="8">
        <f t="shared" si="72"/>
        <v>0</v>
      </c>
      <c r="BN48" s="8">
        <f t="shared" si="73"/>
        <v>0</v>
      </c>
      <c r="BO48" s="8">
        <f t="shared" si="74"/>
        <v>1</v>
      </c>
      <c r="BP48" s="7" t="b">
        <f t="shared" si="75"/>
        <v>1</v>
      </c>
      <c r="BQ48" s="155">
        <f t="shared" si="76"/>
        <v>0</v>
      </c>
      <c r="BR48" s="8">
        <f t="shared" si="77"/>
        <v>0</v>
      </c>
      <c r="BS48" s="8">
        <f t="shared" si="78"/>
        <v>0</v>
      </c>
      <c r="BT48" s="8">
        <f t="shared" si="79"/>
        <v>0</v>
      </c>
      <c r="BU48" s="8">
        <f t="shared" si="80"/>
        <v>1</v>
      </c>
      <c r="BV48" s="7" t="b">
        <f t="shared" si="81"/>
        <v>1</v>
      </c>
      <c r="BW48" s="153">
        <v>13.46</v>
      </c>
      <c r="BX48" s="151" t="s">
        <v>22</v>
      </c>
      <c r="BY48" s="151">
        <f t="shared" si="105"/>
        <v>13.65828947368421</v>
      </c>
      <c r="BZ48" s="254"/>
      <c r="CA48" s="112"/>
      <c r="CB48" s="166">
        <f t="shared" si="106"/>
        <v>1.4731758817548969E-2</v>
      </c>
      <c r="CC48" s="254"/>
      <c r="CD48" s="112"/>
      <c r="CE48" s="8">
        <f>'LLU Compliance summary'!I$77</f>
        <v>0.106</v>
      </c>
      <c r="CF48" s="254"/>
      <c r="CG48" s="112"/>
      <c r="CH48" s="182" t="b">
        <f t="shared" si="82"/>
        <v>1</v>
      </c>
      <c r="CI48" s="254"/>
      <c r="CJ48" s="112"/>
      <c r="CK48" s="111">
        <f t="shared" si="107"/>
        <v>1</v>
      </c>
      <c r="CL48" s="111"/>
      <c r="CN48" s="327">
        <v>0</v>
      </c>
      <c r="CO48" s="339"/>
      <c r="CP48" s="99"/>
      <c r="CQ48" s="100"/>
      <c r="CR48" s="339"/>
      <c r="CS48" s="60">
        <f t="shared" si="83"/>
        <v>0</v>
      </c>
      <c r="CT48" s="61">
        <f t="shared" si="84"/>
        <v>0</v>
      </c>
      <c r="CU48" s="339"/>
      <c r="CV48" s="60">
        <f t="shared" si="85"/>
        <v>0</v>
      </c>
      <c r="CW48" s="61">
        <f t="shared" si="86"/>
        <v>0</v>
      </c>
      <c r="CX48" s="60">
        <f t="shared" si="87"/>
        <v>0</v>
      </c>
      <c r="CY48" s="60">
        <f t="shared" si="88"/>
        <v>0</v>
      </c>
      <c r="CZ48" s="61">
        <f t="shared" si="89"/>
        <v>0</v>
      </c>
      <c r="DA48" s="60">
        <f t="shared" si="90"/>
        <v>0</v>
      </c>
      <c r="DB48" s="60">
        <f t="shared" si="91"/>
        <v>0</v>
      </c>
      <c r="DC48" s="61">
        <f t="shared" si="92"/>
        <v>0</v>
      </c>
      <c r="DD48" s="60">
        <f t="shared" si="108"/>
        <v>0</v>
      </c>
      <c r="DE48" s="60">
        <f t="shared" si="109"/>
        <v>0</v>
      </c>
      <c r="DF48" s="61">
        <f t="shared" si="93"/>
        <v>0</v>
      </c>
      <c r="DG48" s="60">
        <f t="shared" si="94"/>
        <v>0</v>
      </c>
      <c r="DH48" s="60">
        <f t="shared" si="95"/>
        <v>0</v>
      </c>
      <c r="DI48" s="61">
        <f t="shared" si="96"/>
        <v>0</v>
      </c>
      <c r="DJ48" s="60">
        <f t="shared" si="110"/>
        <v>0</v>
      </c>
      <c r="DK48" s="60">
        <f t="shared" si="111"/>
        <v>0</v>
      </c>
      <c r="DL48" s="61">
        <f t="shared" si="97"/>
        <v>0</v>
      </c>
      <c r="DM48" s="60">
        <f t="shared" si="98"/>
        <v>0</v>
      </c>
      <c r="DN48" s="60">
        <f t="shared" si="99"/>
        <v>0</v>
      </c>
      <c r="DO48" s="61">
        <f t="shared" si="100"/>
        <v>0</v>
      </c>
    </row>
    <row r="49" spans="1:119" ht="26.25" customHeight="1" outlineLevel="2" x14ac:dyDescent="0.25">
      <c r="A49" s="347">
        <v>11</v>
      </c>
      <c r="B49" s="134" t="s">
        <v>50</v>
      </c>
      <c r="C49" s="243" t="s">
        <v>249</v>
      </c>
      <c r="D49" s="121"/>
      <c r="E49" s="25"/>
      <c r="F49" s="12">
        <v>1</v>
      </c>
      <c r="K49" s="282">
        <f t="shared" si="101"/>
        <v>408.36</v>
      </c>
      <c r="L49" s="223">
        <f t="shared" si="46"/>
        <v>408.36</v>
      </c>
      <c r="M49" s="183">
        <f t="shared" si="46"/>
        <v>408.36</v>
      </c>
      <c r="N49" s="234">
        <v>418.55999999999995</v>
      </c>
      <c r="O49" s="223">
        <f t="shared" si="102"/>
        <v>418.55999999999995</v>
      </c>
      <c r="P49" s="234"/>
      <c r="Q49" s="5"/>
      <c r="R49" s="5"/>
      <c r="S49" s="5"/>
      <c r="T49" s="211"/>
      <c r="U49" s="183"/>
      <c r="V49" s="5"/>
      <c r="W49" s="5"/>
      <c r="X49" s="5"/>
      <c r="Y49" s="2"/>
      <c r="Z49" s="255">
        <v>43191</v>
      </c>
      <c r="AA49" s="255">
        <f t="shared" si="103"/>
        <v>43191</v>
      </c>
      <c r="AB49" s="21">
        <v>43252</v>
      </c>
      <c r="AC49" s="21">
        <v>43282</v>
      </c>
      <c r="AD49" s="21">
        <f t="shared" si="104"/>
        <v>43282</v>
      </c>
      <c r="AE49" s="21">
        <v>43556</v>
      </c>
      <c r="AF49" s="21">
        <f t="shared" si="47"/>
        <v>43556</v>
      </c>
      <c r="AG49" s="21">
        <f t="shared" si="47"/>
        <v>43556</v>
      </c>
      <c r="AH49" s="21">
        <f t="shared" si="47"/>
        <v>43556</v>
      </c>
      <c r="AI49" s="22">
        <f t="shared" si="47"/>
        <v>43556</v>
      </c>
      <c r="AJ49" s="21">
        <v>43922</v>
      </c>
      <c r="AK49" s="21">
        <f t="shared" si="48"/>
        <v>43922</v>
      </c>
      <c r="AL49" s="21">
        <f t="shared" si="48"/>
        <v>43922</v>
      </c>
      <c r="AM49" s="21">
        <f t="shared" si="48"/>
        <v>43922</v>
      </c>
      <c r="AN49" s="22">
        <f t="shared" si="48"/>
        <v>43922</v>
      </c>
      <c r="AO49" s="22">
        <v>44286</v>
      </c>
      <c r="AP49" s="15">
        <f t="shared" si="49"/>
        <v>0</v>
      </c>
      <c r="AQ49" s="16">
        <f t="shared" si="50"/>
        <v>61</v>
      </c>
      <c r="AR49" s="15">
        <f t="shared" si="51"/>
        <v>30</v>
      </c>
      <c r="AS49" s="15">
        <f t="shared" si="52"/>
        <v>0</v>
      </c>
      <c r="AT49" s="16">
        <f t="shared" si="53"/>
        <v>274</v>
      </c>
      <c r="AU49" s="15">
        <f t="shared" si="54"/>
        <v>0</v>
      </c>
      <c r="AV49" s="15">
        <f t="shared" si="55"/>
        <v>0</v>
      </c>
      <c r="AW49" s="15">
        <f t="shared" si="56"/>
        <v>0</v>
      </c>
      <c r="AX49" s="15">
        <f t="shared" si="57"/>
        <v>0</v>
      </c>
      <c r="AY49" s="16">
        <f t="shared" si="58"/>
        <v>366</v>
      </c>
      <c r="AZ49" s="15">
        <f t="shared" si="59"/>
        <v>0</v>
      </c>
      <c r="BA49" s="15">
        <f t="shared" si="60"/>
        <v>0</v>
      </c>
      <c r="BB49" s="15">
        <f t="shared" si="61"/>
        <v>0</v>
      </c>
      <c r="BC49" s="15">
        <f t="shared" si="62"/>
        <v>0</v>
      </c>
      <c r="BD49" s="16">
        <f t="shared" si="63"/>
        <v>365</v>
      </c>
      <c r="BE49" s="6">
        <f t="shared" si="64"/>
        <v>0</v>
      </c>
      <c r="BF49" s="7">
        <f t="shared" si="65"/>
        <v>1</v>
      </c>
      <c r="BG49" s="6">
        <f t="shared" si="66"/>
        <v>9.8684210526315791E-2</v>
      </c>
      <c r="BH49" s="6">
        <f t="shared" si="67"/>
        <v>0</v>
      </c>
      <c r="BI49" s="8">
        <f t="shared" si="68"/>
        <v>0.90131578947368418</v>
      </c>
      <c r="BJ49" s="7" t="b">
        <f t="shared" si="69"/>
        <v>1</v>
      </c>
      <c r="BK49" s="6">
        <f t="shared" si="70"/>
        <v>0</v>
      </c>
      <c r="BL49" s="8">
        <f t="shared" si="71"/>
        <v>0</v>
      </c>
      <c r="BM49" s="8">
        <f t="shared" si="72"/>
        <v>0</v>
      </c>
      <c r="BN49" s="8">
        <f t="shared" si="73"/>
        <v>0</v>
      </c>
      <c r="BO49" s="8">
        <f t="shared" si="74"/>
        <v>1</v>
      </c>
      <c r="BP49" s="7" t="b">
        <f t="shared" si="75"/>
        <v>1</v>
      </c>
      <c r="BQ49" s="155">
        <f t="shared" si="76"/>
        <v>0</v>
      </c>
      <c r="BR49" s="8">
        <f t="shared" si="77"/>
        <v>0</v>
      </c>
      <c r="BS49" s="8">
        <f t="shared" si="78"/>
        <v>0</v>
      </c>
      <c r="BT49" s="8">
        <f t="shared" si="79"/>
        <v>0</v>
      </c>
      <c r="BU49" s="8">
        <f t="shared" si="80"/>
        <v>1</v>
      </c>
      <c r="BV49" s="7" t="b">
        <f t="shared" si="81"/>
        <v>1</v>
      </c>
      <c r="BW49" s="153">
        <v>408.36</v>
      </c>
      <c r="BX49" s="151" t="s">
        <v>22</v>
      </c>
      <c r="BY49" s="151">
        <f t="shared" si="105"/>
        <v>417.55342105263151</v>
      </c>
      <c r="BZ49" s="254"/>
      <c r="CA49" s="112"/>
      <c r="CB49" s="166">
        <f t="shared" si="106"/>
        <v>2.2513030298343353E-2</v>
      </c>
      <c r="CC49" s="254"/>
      <c r="CD49" s="112"/>
      <c r="CE49" s="8">
        <f>'LLU Compliance summary'!I$77</f>
        <v>0.106</v>
      </c>
      <c r="CF49" s="254"/>
      <c r="CG49" s="112"/>
      <c r="CH49" s="182" t="b">
        <f t="shared" si="82"/>
        <v>1</v>
      </c>
      <c r="CI49" s="254"/>
      <c r="CJ49" s="112"/>
      <c r="CK49" s="111">
        <f t="shared" si="107"/>
        <v>1</v>
      </c>
      <c r="CL49" s="111"/>
      <c r="CN49" s="327">
        <v>0</v>
      </c>
      <c r="CO49" s="339"/>
      <c r="CP49" s="99"/>
      <c r="CQ49" s="100"/>
      <c r="CR49" s="339"/>
      <c r="CS49" s="60">
        <f t="shared" si="83"/>
        <v>0</v>
      </c>
      <c r="CT49" s="61">
        <f t="shared" si="84"/>
        <v>0</v>
      </c>
      <c r="CU49" s="339"/>
      <c r="CV49" s="60">
        <f t="shared" si="85"/>
        <v>0</v>
      </c>
      <c r="CW49" s="61">
        <f t="shared" si="86"/>
        <v>0</v>
      </c>
      <c r="CX49" s="60">
        <f t="shared" si="87"/>
        <v>0</v>
      </c>
      <c r="CY49" s="60">
        <f t="shared" si="88"/>
        <v>0</v>
      </c>
      <c r="CZ49" s="61">
        <f t="shared" si="89"/>
        <v>0</v>
      </c>
      <c r="DA49" s="60">
        <f t="shared" si="90"/>
        <v>0</v>
      </c>
      <c r="DB49" s="60">
        <f t="shared" si="91"/>
        <v>0</v>
      </c>
      <c r="DC49" s="61">
        <f t="shared" si="92"/>
        <v>0</v>
      </c>
      <c r="DD49" s="60">
        <f t="shared" si="108"/>
        <v>0</v>
      </c>
      <c r="DE49" s="60">
        <f t="shared" si="109"/>
        <v>0</v>
      </c>
      <c r="DF49" s="61">
        <f t="shared" si="93"/>
        <v>0</v>
      </c>
      <c r="DG49" s="60">
        <f t="shared" si="94"/>
        <v>0</v>
      </c>
      <c r="DH49" s="60">
        <f t="shared" si="95"/>
        <v>0</v>
      </c>
      <c r="DI49" s="61">
        <f t="shared" si="96"/>
        <v>0</v>
      </c>
      <c r="DJ49" s="60">
        <f t="shared" si="110"/>
        <v>0</v>
      </c>
      <c r="DK49" s="60">
        <f t="shared" si="111"/>
        <v>0</v>
      </c>
      <c r="DL49" s="61">
        <f t="shared" si="97"/>
        <v>0</v>
      </c>
      <c r="DM49" s="60">
        <f t="shared" si="98"/>
        <v>0</v>
      </c>
      <c r="DN49" s="60">
        <f t="shared" si="99"/>
        <v>0</v>
      </c>
      <c r="DO49" s="61">
        <f t="shared" si="100"/>
        <v>0</v>
      </c>
    </row>
    <row r="50" spans="1:119" ht="26.25" customHeight="1" outlineLevel="2" x14ac:dyDescent="0.25">
      <c r="A50" s="347">
        <v>12</v>
      </c>
      <c r="B50" s="275" t="s">
        <v>51</v>
      </c>
      <c r="C50" s="243" t="s">
        <v>249</v>
      </c>
      <c r="D50" s="121"/>
      <c r="E50" s="25"/>
      <c r="F50" s="12">
        <v>1</v>
      </c>
      <c r="K50" s="282">
        <f t="shared" si="101"/>
        <v>77.31</v>
      </c>
      <c r="L50" s="223">
        <f t="shared" si="46"/>
        <v>77.31</v>
      </c>
      <c r="M50" s="183">
        <f t="shared" si="46"/>
        <v>77.31</v>
      </c>
      <c r="N50" s="234">
        <v>79.2</v>
      </c>
      <c r="O50" s="223">
        <f t="shared" si="102"/>
        <v>79.2</v>
      </c>
      <c r="P50" s="234"/>
      <c r="Q50" s="5"/>
      <c r="R50" s="5"/>
      <c r="S50" s="5"/>
      <c r="T50" s="211"/>
      <c r="U50" s="183"/>
      <c r="V50" s="5"/>
      <c r="W50" s="5"/>
      <c r="X50" s="5"/>
      <c r="Y50" s="2"/>
      <c r="Z50" s="255">
        <v>43191</v>
      </c>
      <c r="AA50" s="255">
        <f t="shared" si="103"/>
        <v>43191</v>
      </c>
      <c r="AB50" s="21">
        <v>43252</v>
      </c>
      <c r="AC50" s="21">
        <v>43282</v>
      </c>
      <c r="AD50" s="21">
        <f t="shared" si="104"/>
        <v>43282</v>
      </c>
      <c r="AE50" s="21">
        <v>43556</v>
      </c>
      <c r="AF50" s="21">
        <f t="shared" si="47"/>
        <v>43556</v>
      </c>
      <c r="AG50" s="21">
        <f t="shared" si="47"/>
        <v>43556</v>
      </c>
      <c r="AH50" s="21">
        <f t="shared" si="47"/>
        <v>43556</v>
      </c>
      <c r="AI50" s="22">
        <f t="shared" si="47"/>
        <v>43556</v>
      </c>
      <c r="AJ50" s="21">
        <v>43922</v>
      </c>
      <c r="AK50" s="21">
        <f t="shared" si="48"/>
        <v>43922</v>
      </c>
      <c r="AL50" s="21">
        <f t="shared" si="48"/>
        <v>43922</v>
      </c>
      <c r="AM50" s="21">
        <f t="shared" si="48"/>
        <v>43922</v>
      </c>
      <c r="AN50" s="22">
        <f t="shared" si="48"/>
        <v>43922</v>
      </c>
      <c r="AO50" s="22">
        <v>44286</v>
      </c>
      <c r="AP50" s="15">
        <f t="shared" si="49"/>
        <v>0</v>
      </c>
      <c r="AQ50" s="16">
        <f t="shared" si="50"/>
        <v>61</v>
      </c>
      <c r="AR50" s="15">
        <f t="shared" si="51"/>
        <v>30</v>
      </c>
      <c r="AS50" s="15">
        <f t="shared" si="52"/>
        <v>0</v>
      </c>
      <c r="AT50" s="16">
        <f t="shared" si="53"/>
        <v>274</v>
      </c>
      <c r="AU50" s="15">
        <f t="shared" si="54"/>
        <v>0</v>
      </c>
      <c r="AV50" s="15">
        <f t="shared" si="55"/>
        <v>0</v>
      </c>
      <c r="AW50" s="15">
        <f t="shared" si="56"/>
        <v>0</v>
      </c>
      <c r="AX50" s="15">
        <f t="shared" si="57"/>
        <v>0</v>
      </c>
      <c r="AY50" s="16">
        <f t="shared" si="58"/>
        <v>366</v>
      </c>
      <c r="AZ50" s="15">
        <f t="shared" si="59"/>
        <v>0</v>
      </c>
      <c r="BA50" s="15">
        <f t="shared" si="60"/>
        <v>0</v>
      </c>
      <c r="BB50" s="15">
        <f t="shared" si="61"/>
        <v>0</v>
      </c>
      <c r="BC50" s="15">
        <f t="shared" si="62"/>
        <v>0</v>
      </c>
      <c r="BD50" s="16">
        <f t="shared" si="63"/>
        <v>365</v>
      </c>
      <c r="BE50" s="6">
        <f t="shared" si="64"/>
        <v>0</v>
      </c>
      <c r="BF50" s="7">
        <f t="shared" si="65"/>
        <v>1</v>
      </c>
      <c r="BG50" s="6">
        <f t="shared" si="66"/>
        <v>9.8684210526315791E-2</v>
      </c>
      <c r="BH50" s="6">
        <f t="shared" si="67"/>
        <v>0</v>
      </c>
      <c r="BI50" s="8">
        <f t="shared" si="68"/>
        <v>0.90131578947368418</v>
      </c>
      <c r="BJ50" s="7" t="b">
        <f t="shared" si="69"/>
        <v>1</v>
      </c>
      <c r="BK50" s="6">
        <f t="shared" si="70"/>
        <v>0</v>
      </c>
      <c r="BL50" s="8">
        <f t="shared" si="71"/>
        <v>0</v>
      </c>
      <c r="BM50" s="8">
        <f t="shared" si="72"/>
        <v>0</v>
      </c>
      <c r="BN50" s="8">
        <f t="shared" si="73"/>
        <v>0</v>
      </c>
      <c r="BO50" s="8">
        <f t="shared" si="74"/>
        <v>1</v>
      </c>
      <c r="BP50" s="7" t="b">
        <f t="shared" si="75"/>
        <v>1</v>
      </c>
      <c r="BQ50" s="155">
        <f t="shared" si="76"/>
        <v>0</v>
      </c>
      <c r="BR50" s="8">
        <f t="shared" si="77"/>
        <v>0</v>
      </c>
      <c r="BS50" s="8">
        <f t="shared" si="78"/>
        <v>0</v>
      </c>
      <c r="BT50" s="8">
        <f t="shared" si="79"/>
        <v>0</v>
      </c>
      <c r="BU50" s="8">
        <f t="shared" si="80"/>
        <v>1</v>
      </c>
      <c r="BV50" s="7" t="b">
        <f t="shared" si="81"/>
        <v>1</v>
      </c>
      <c r="BW50" s="153">
        <v>77.31</v>
      </c>
      <c r="BX50" s="151" t="s">
        <v>22</v>
      </c>
      <c r="BY50" s="151">
        <f t="shared" si="105"/>
        <v>79.013486842105252</v>
      </c>
      <c r="BZ50" s="254"/>
      <c r="CA50" s="112"/>
      <c r="CB50" s="166">
        <f t="shared" si="106"/>
        <v>2.2034495435328538E-2</v>
      </c>
      <c r="CC50" s="254"/>
      <c r="CD50" s="112"/>
      <c r="CE50" s="8">
        <f>'LLU Compliance summary'!I$77</f>
        <v>0.106</v>
      </c>
      <c r="CF50" s="254"/>
      <c r="CG50" s="112"/>
      <c r="CH50" s="182" t="b">
        <f t="shared" si="82"/>
        <v>1</v>
      </c>
      <c r="CI50" s="254"/>
      <c r="CJ50" s="112"/>
      <c r="CK50" s="111">
        <f t="shared" si="107"/>
        <v>1</v>
      </c>
      <c r="CL50" s="111"/>
      <c r="CN50" s="328">
        <v>0</v>
      </c>
      <c r="CO50" s="339"/>
      <c r="CP50" s="99"/>
      <c r="CQ50" s="100"/>
      <c r="CR50" s="339"/>
      <c r="CS50" s="60">
        <f t="shared" si="83"/>
        <v>0</v>
      </c>
      <c r="CT50" s="61">
        <f t="shared" si="84"/>
        <v>0</v>
      </c>
      <c r="CU50" s="339"/>
      <c r="CV50" s="60">
        <f t="shared" si="85"/>
        <v>0</v>
      </c>
      <c r="CW50" s="61">
        <f t="shared" si="86"/>
        <v>0</v>
      </c>
      <c r="CX50" s="60">
        <f t="shared" si="87"/>
        <v>0</v>
      </c>
      <c r="CY50" s="60">
        <f t="shared" si="88"/>
        <v>0</v>
      </c>
      <c r="CZ50" s="61">
        <f t="shared" si="89"/>
        <v>0</v>
      </c>
      <c r="DA50" s="60">
        <f t="shared" si="90"/>
        <v>0</v>
      </c>
      <c r="DB50" s="60">
        <f t="shared" si="91"/>
        <v>0</v>
      </c>
      <c r="DC50" s="61">
        <f t="shared" si="92"/>
        <v>0</v>
      </c>
      <c r="DD50" s="60">
        <f t="shared" si="108"/>
        <v>0</v>
      </c>
      <c r="DE50" s="60">
        <f t="shared" si="109"/>
        <v>0</v>
      </c>
      <c r="DF50" s="61">
        <f t="shared" si="93"/>
        <v>0</v>
      </c>
      <c r="DG50" s="60">
        <f t="shared" si="94"/>
        <v>0</v>
      </c>
      <c r="DH50" s="60">
        <f t="shared" si="95"/>
        <v>0</v>
      </c>
      <c r="DI50" s="61">
        <f t="shared" si="96"/>
        <v>0</v>
      </c>
      <c r="DJ50" s="60">
        <f t="shared" si="110"/>
        <v>0</v>
      </c>
      <c r="DK50" s="60">
        <f t="shared" si="111"/>
        <v>0</v>
      </c>
      <c r="DL50" s="61">
        <f t="shared" si="97"/>
        <v>0</v>
      </c>
      <c r="DM50" s="60">
        <f t="shared" si="98"/>
        <v>0</v>
      </c>
      <c r="DN50" s="60">
        <f t="shared" si="99"/>
        <v>0</v>
      </c>
      <c r="DO50" s="61">
        <f t="shared" si="100"/>
        <v>0</v>
      </c>
    </row>
    <row r="51" spans="1:119" ht="26.25" customHeight="1" outlineLevel="2" x14ac:dyDescent="0.25">
      <c r="A51" s="347">
        <v>13</v>
      </c>
      <c r="B51" s="134" t="s">
        <v>52</v>
      </c>
      <c r="C51" s="243" t="s">
        <v>249</v>
      </c>
      <c r="D51" s="121"/>
      <c r="E51" s="25"/>
      <c r="F51" s="12">
        <v>1</v>
      </c>
      <c r="K51" s="282">
        <f t="shared" si="101"/>
        <v>244.91</v>
      </c>
      <c r="L51" s="223">
        <f t="shared" si="46"/>
        <v>244.91</v>
      </c>
      <c r="M51" s="183">
        <f t="shared" si="46"/>
        <v>244.91</v>
      </c>
      <c r="N51" s="234">
        <v>251.02</v>
      </c>
      <c r="O51" s="223">
        <f t="shared" si="102"/>
        <v>251.02</v>
      </c>
      <c r="P51" s="234"/>
      <c r="Q51" s="5"/>
      <c r="R51" s="5"/>
      <c r="S51" s="5"/>
      <c r="T51" s="211"/>
      <c r="U51" s="183"/>
      <c r="V51" s="5"/>
      <c r="W51" s="5"/>
      <c r="X51" s="5"/>
      <c r="Y51" s="2"/>
      <c r="Z51" s="255">
        <v>43191</v>
      </c>
      <c r="AA51" s="255">
        <f t="shared" si="103"/>
        <v>43191</v>
      </c>
      <c r="AB51" s="21">
        <v>43252</v>
      </c>
      <c r="AC51" s="21">
        <v>43282</v>
      </c>
      <c r="AD51" s="21">
        <f t="shared" si="104"/>
        <v>43282</v>
      </c>
      <c r="AE51" s="21">
        <v>43556</v>
      </c>
      <c r="AF51" s="21">
        <f t="shared" si="47"/>
        <v>43556</v>
      </c>
      <c r="AG51" s="21">
        <f t="shared" si="47"/>
        <v>43556</v>
      </c>
      <c r="AH51" s="21">
        <f t="shared" si="47"/>
        <v>43556</v>
      </c>
      <c r="AI51" s="22">
        <f t="shared" si="47"/>
        <v>43556</v>
      </c>
      <c r="AJ51" s="21">
        <v>43922</v>
      </c>
      <c r="AK51" s="21">
        <f t="shared" si="48"/>
        <v>43922</v>
      </c>
      <c r="AL51" s="21">
        <f t="shared" si="48"/>
        <v>43922</v>
      </c>
      <c r="AM51" s="21">
        <f t="shared" si="48"/>
        <v>43922</v>
      </c>
      <c r="AN51" s="22">
        <f t="shared" si="48"/>
        <v>43922</v>
      </c>
      <c r="AO51" s="22">
        <v>44286</v>
      </c>
      <c r="AP51" s="15">
        <f t="shared" si="49"/>
        <v>0</v>
      </c>
      <c r="AQ51" s="16">
        <f t="shared" si="50"/>
        <v>61</v>
      </c>
      <c r="AR51" s="15">
        <f t="shared" si="51"/>
        <v>30</v>
      </c>
      <c r="AS51" s="15">
        <f t="shared" si="52"/>
        <v>0</v>
      </c>
      <c r="AT51" s="16">
        <f t="shared" si="53"/>
        <v>274</v>
      </c>
      <c r="AU51" s="15">
        <f t="shared" si="54"/>
        <v>0</v>
      </c>
      <c r="AV51" s="15">
        <f t="shared" si="55"/>
        <v>0</v>
      </c>
      <c r="AW51" s="15">
        <f t="shared" si="56"/>
        <v>0</v>
      </c>
      <c r="AX51" s="15">
        <f t="shared" si="57"/>
        <v>0</v>
      </c>
      <c r="AY51" s="16">
        <f t="shared" si="58"/>
        <v>366</v>
      </c>
      <c r="AZ51" s="15">
        <f t="shared" si="59"/>
        <v>0</v>
      </c>
      <c r="BA51" s="15">
        <f t="shared" si="60"/>
        <v>0</v>
      </c>
      <c r="BB51" s="15">
        <f t="shared" si="61"/>
        <v>0</v>
      </c>
      <c r="BC51" s="15">
        <f t="shared" si="62"/>
        <v>0</v>
      </c>
      <c r="BD51" s="16">
        <f t="shared" si="63"/>
        <v>365</v>
      </c>
      <c r="BE51" s="6">
        <f t="shared" si="64"/>
        <v>0</v>
      </c>
      <c r="BF51" s="7">
        <f t="shared" si="65"/>
        <v>1</v>
      </c>
      <c r="BG51" s="6">
        <f t="shared" si="66"/>
        <v>9.8684210526315791E-2</v>
      </c>
      <c r="BH51" s="6">
        <f t="shared" si="67"/>
        <v>0</v>
      </c>
      <c r="BI51" s="8">
        <f t="shared" si="68"/>
        <v>0.90131578947368418</v>
      </c>
      <c r="BJ51" s="7" t="b">
        <f t="shared" si="69"/>
        <v>1</v>
      </c>
      <c r="BK51" s="6">
        <f t="shared" si="70"/>
        <v>0</v>
      </c>
      <c r="BL51" s="8">
        <f t="shared" si="71"/>
        <v>0</v>
      </c>
      <c r="BM51" s="8">
        <f t="shared" si="72"/>
        <v>0</v>
      </c>
      <c r="BN51" s="8">
        <f t="shared" si="73"/>
        <v>0</v>
      </c>
      <c r="BO51" s="8">
        <f t="shared" si="74"/>
        <v>1</v>
      </c>
      <c r="BP51" s="7" t="b">
        <f t="shared" si="75"/>
        <v>1</v>
      </c>
      <c r="BQ51" s="155">
        <f t="shared" si="76"/>
        <v>0</v>
      </c>
      <c r="BR51" s="8">
        <f t="shared" si="77"/>
        <v>0</v>
      </c>
      <c r="BS51" s="8">
        <f t="shared" si="78"/>
        <v>0</v>
      </c>
      <c r="BT51" s="8">
        <f t="shared" si="79"/>
        <v>0</v>
      </c>
      <c r="BU51" s="8">
        <f t="shared" si="80"/>
        <v>1</v>
      </c>
      <c r="BV51" s="7" t="b">
        <f t="shared" si="81"/>
        <v>1</v>
      </c>
      <c r="BW51" s="153">
        <v>244.91</v>
      </c>
      <c r="BX51" s="151" t="s">
        <v>22</v>
      </c>
      <c r="BY51" s="151">
        <f t="shared" si="105"/>
        <v>250.41703947368421</v>
      </c>
      <c r="BZ51" s="254"/>
      <c r="CA51" s="112"/>
      <c r="CB51" s="166">
        <f t="shared" si="106"/>
        <v>2.248597229057293E-2</v>
      </c>
      <c r="CC51" s="254"/>
      <c r="CD51" s="112"/>
      <c r="CE51" s="8">
        <f>'LLU Compliance summary'!I$77</f>
        <v>0.106</v>
      </c>
      <c r="CF51" s="254"/>
      <c r="CG51" s="112"/>
      <c r="CH51" s="182" t="b">
        <f t="shared" si="82"/>
        <v>1</v>
      </c>
      <c r="CI51" s="254"/>
      <c r="CJ51" s="112"/>
      <c r="CK51" s="111">
        <f t="shared" si="107"/>
        <v>1</v>
      </c>
      <c r="CL51" s="111"/>
      <c r="CN51" s="327">
        <v>0</v>
      </c>
      <c r="CO51" s="339"/>
      <c r="CP51" s="99"/>
      <c r="CQ51" s="100"/>
      <c r="CR51" s="339"/>
      <c r="CS51" s="60">
        <f t="shared" si="83"/>
        <v>0</v>
      </c>
      <c r="CT51" s="61">
        <f t="shared" si="84"/>
        <v>0</v>
      </c>
      <c r="CU51" s="339"/>
      <c r="CV51" s="60">
        <f t="shared" si="85"/>
        <v>0</v>
      </c>
      <c r="CW51" s="61">
        <f t="shared" si="86"/>
        <v>0</v>
      </c>
      <c r="CX51" s="60">
        <f t="shared" si="87"/>
        <v>0</v>
      </c>
      <c r="CY51" s="60">
        <f t="shared" si="88"/>
        <v>0</v>
      </c>
      <c r="CZ51" s="61">
        <f t="shared" si="89"/>
        <v>0</v>
      </c>
      <c r="DA51" s="60">
        <f t="shared" si="90"/>
        <v>0</v>
      </c>
      <c r="DB51" s="60">
        <f t="shared" si="91"/>
        <v>0</v>
      </c>
      <c r="DC51" s="61">
        <f t="shared" si="92"/>
        <v>0</v>
      </c>
      <c r="DD51" s="60">
        <f t="shared" si="108"/>
        <v>0</v>
      </c>
      <c r="DE51" s="60">
        <f t="shared" si="109"/>
        <v>0</v>
      </c>
      <c r="DF51" s="61">
        <f t="shared" si="93"/>
        <v>0</v>
      </c>
      <c r="DG51" s="60">
        <f t="shared" si="94"/>
        <v>0</v>
      </c>
      <c r="DH51" s="60">
        <f t="shared" si="95"/>
        <v>0</v>
      </c>
      <c r="DI51" s="61">
        <f t="shared" si="96"/>
        <v>0</v>
      </c>
      <c r="DJ51" s="60">
        <f t="shared" si="110"/>
        <v>0</v>
      </c>
      <c r="DK51" s="60">
        <f t="shared" si="111"/>
        <v>0</v>
      </c>
      <c r="DL51" s="61">
        <f t="shared" si="97"/>
        <v>0</v>
      </c>
      <c r="DM51" s="60">
        <f t="shared" si="98"/>
        <v>0</v>
      </c>
      <c r="DN51" s="60">
        <f t="shared" si="99"/>
        <v>0</v>
      </c>
      <c r="DO51" s="61">
        <f t="shared" si="100"/>
        <v>0</v>
      </c>
    </row>
    <row r="52" spans="1:119" ht="26.25" customHeight="1" outlineLevel="2" x14ac:dyDescent="0.25">
      <c r="A52" s="347">
        <v>14</v>
      </c>
      <c r="B52" s="134" t="s">
        <v>53</v>
      </c>
      <c r="C52" s="243" t="s">
        <v>249</v>
      </c>
      <c r="D52" s="121"/>
      <c r="E52" s="25"/>
      <c r="F52" s="12">
        <v>1</v>
      </c>
      <c r="K52" s="282">
        <f t="shared" si="101"/>
        <v>34.51</v>
      </c>
      <c r="L52" s="223">
        <f t="shared" si="46"/>
        <v>34.51</v>
      </c>
      <c r="M52" s="183">
        <f t="shared" si="46"/>
        <v>34.51</v>
      </c>
      <c r="N52" s="234">
        <v>35.28</v>
      </c>
      <c r="O52" s="223">
        <f t="shared" si="102"/>
        <v>35.28</v>
      </c>
      <c r="P52" s="234"/>
      <c r="Q52" s="5"/>
      <c r="R52" s="5"/>
      <c r="S52" s="5"/>
      <c r="T52" s="211"/>
      <c r="U52" s="183"/>
      <c r="V52" s="5"/>
      <c r="W52" s="5"/>
      <c r="X52" s="5"/>
      <c r="Y52" s="2"/>
      <c r="Z52" s="255">
        <v>43191</v>
      </c>
      <c r="AA52" s="255">
        <f t="shared" si="103"/>
        <v>43191</v>
      </c>
      <c r="AB52" s="21">
        <v>43252</v>
      </c>
      <c r="AC52" s="21">
        <v>43282</v>
      </c>
      <c r="AD52" s="21">
        <f t="shared" si="104"/>
        <v>43282</v>
      </c>
      <c r="AE52" s="21">
        <v>43556</v>
      </c>
      <c r="AF52" s="21">
        <f t="shared" si="47"/>
        <v>43556</v>
      </c>
      <c r="AG52" s="21">
        <f t="shared" si="47"/>
        <v>43556</v>
      </c>
      <c r="AH52" s="21">
        <f t="shared" si="47"/>
        <v>43556</v>
      </c>
      <c r="AI52" s="22">
        <f t="shared" si="47"/>
        <v>43556</v>
      </c>
      <c r="AJ52" s="21">
        <v>43922</v>
      </c>
      <c r="AK52" s="21">
        <f t="shared" si="48"/>
        <v>43922</v>
      </c>
      <c r="AL52" s="21">
        <f t="shared" si="48"/>
        <v>43922</v>
      </c>
      <c r="AM52" s="21">
        <f t="shared" si="48"/>
        <v>43922</v>
      </c>
      <c r="AN52" s="22">
        <f t="shared" si="48"/>
        <v>43922</v>
      </c>
      <c r="AO52" s="22">
        <v>44286</v>
      </c>
      <c r="AP52" s="15">
        <f t="shared" si="49"/>
        <v>0</v>
      </c>
      <c r="AQ52" s="16">
        <f t="shared" si="50"/>
        <v>61</v>
      </c>
      <c r="AR52" s="15">
        <f t="shared" si="51"/>
        <v>30</v>
      </c>
      <c r="AS52" s="15">
        <f t="shared" si="52"/>
        <v>0</v>
      </c>
      <c r="AT52" s="16">
        <f t="shared" si="53"/>
        <v>274</v>
      </c>
      <c r="AU52" s="15">
        <f t="shared" si="54"/>
        <v>0</v>
      </c>
      <c r="AV52" s="15">
        <f t="shared" si="55"/>
        <v>0</v>
      </c>
      <c r="AW52" s="15">
        <f t="shared" si="56"/>
        <v>0</v>
      </c>
      <c r="AX52" s="15">
        <f t="shared" si="57"/>
        <v>0</v>
      </c>
      <c r="AY52" s="16">
        <f t="shared" si="58"/>
        <v>366</v>
      </c>
      <c r="AZ52" s="15">
        <f t="shared" si="59"/>
        <v>0</v>
      </c>
      <c r="BA52" s="15">
        <f t="shared" si="60"/>
        <v>0</v>
      </c>
      <c r="BB52" s="15">
        <f t="shared" si="61"/>
        <v>0</v>
      </c>
      <c r="BC52" s="15">
        <f t="shared" si="62"/>
        <v>0</v>
      </c>
      <c r="BD52" s="16">
        <f t="shared" si="63"/>
        <v>365</v>
      </c>
      <c r="BE52" s="6">
        <f t="shared" si="64"/>
        <v>0</v>
      </c>
      <c r="BF52" s="7">
        <f t="shared" si="65"/>
        <v>1</v>
      </c>
      <c r="BG52" s="6">
        <f t="shared" si="66"/>
        <v>9.8684210526315791E-2</v>
      </c>
      <c r="BH52" s="6">
        <f t="shared" si="67"/>
        <v>0</v>
      </c>
      <c r="BI52" s="8">
        <f t="shared" si="68"/>
        <v>0.90131578947368418</v>
      </c>
      <c r="BJ52" s="7" t="b">
        <f t="shared" si="69"/>
        <v>1</v>
      </c>
      <c r="BK52" s="6">
        <f t="shared" si="70"/>
        <v>0</v>
      </c>
      <c r="BL52" s="8">
        <f t="shared" si="71"/>
        <v>0</v>
      </c>
      <c r="BM52" s="8">
        <f t="shared" si="72"/>
        <v>0</v>
      </c>
      <c r="BN52" s="8">
        <f t="shared" si="73"/>
        <v>0</v>
      </c>
      <c r="BO52" s="8">
        <f t="shared" si="74"/>
        <v>1</v>
      </c>
      <c r="BP52" s="7" t="b">
        <f t="shared" si="75"/>
        <v>1</v>
      </c>
      <c r="BQ52" s="155">
        <f t="shared" si="76"/>
        <v>0</v>
      </c>
      <c r="BR52" s="8">
        <f t="shared" si="77"/>
        <v>0</v>
      </c>
      <c r="BS52" s="8">
        <f t="shared" si="78"/>
        <v>0</v>
      </c>
      <c r="BT52" s="8">
        <f t="shared" si="79"/>
        <v>0</v>
      </c>
      <c r="BU52" s="8">
        <f t="shared" si="80"/>
        <v>1</v>
      </c>
      <c r="BV52" s="7" t="b">
        <f t="shared" si="81"/>
        <v>1</v>
      </c>
      <c r="BW52" s="153">
        <v>34.51</v>
      </c>
      <c r="BX52" s="151" t="s">
        <v>22</v>
      </c>
      <c r="BY52" s="151">
        <f t="shared" si="105"/>
        <v>35.204013157894735</v>
      </c>
      <c r="BZ52" s="254"/>
      <c r="CA52" s="112"/>
      <c r="CB52" s="166">
        <f t="shared" si="106"/>
        <v>2.0110494288459499E-2</v>
      </c>
      <c r="CC52" s="254"/>
      <c r="CD52" s="112"/>
      <c r="CE52" s="8">
        <f>'LLU Compliance summary'!I$77</f>
        <v>0.106</v>
      </c>
      <c r="CF52" s="254"/>
      <c r="CG52" s="112"/>
      <c r="CH52" s="182" t="b">
        <f t="shared" si="82"/>
        <v>1</v>
      </c>
      <c r="CI52" s="254"/>
      <c r="CJ52" s="112"/>
      <c r="CK52" s="111">
        <f t="shared" si="107"/>
        <v>1</v>
      </c>
      <c r="CL52" s="111"/>
      <c r="CN52" s="327">
        <v>0</v>
      </c>
      <c r="CO52" s="339"/>
      <c r="CP52" s="99"/>
      <c r="CQ52" s="100"/>
      <c r="CR52" s="339"/>
      <c r="CS52" s="60">
        <f t="shared" si="83"/>
        <v>0</v>
      </c>
      <c r="CT52" s="61">
        <f t="shared" si="84"/>
        <v>0</v>
      </c>
      <c r="CU52" s="339"/>
      <c r="CV52" s="60">
        <f t="shared" si="85"/>
        <v>0</v>
      </c>
      <c r="CW52" s="61">
        <f t="shared" si="86"/>
        <v>0</v>
      </c>
      <c r="CX52" s="60">
        <f t="shared" si="87"/>
        <v>0</v>
      </c>
      <c r="CY52" s="60">
        <f t="shared" si="88"/>
        <v>0</v>
      </c>
      <c r="CZ52" s="61">
        <f t="shared" si="89"/>
        <v>0</v>
      </c>
      <c r="DA52" s="60">
        <f t="shared" si="90"/>
        <v>0</v>
      </c>
      <c r="DB52" s="60">
        <f t="shared" si="91"/>
        <v>0</v>
      </c>
      <c r="DC52" s="61">
        <f t="shared" si="92"/>
        <v>0</v>
      </c>
      <c r="DD52" s="60">
        <f t="shared" si="108"/>
        <v>0</v>
      </c>
      <c r="DE52" s="60">
        <f t="shared" si="109"/>
        <v>0</v>
      </c>
      <c r="DF52" s="61">
        <f t="shared" si="93"/>
        <v>0</v>
      </c>
      <c r="DG52" s="60">
        <f t="shared" si="94"/>
        <v>0</v>
      </c>
      <c r="DH52" s="60">
        <f t="shared" si="95"/>
        <v>0</v>
      </c>
      <c r="DI52" s="61">
        <f t="shared" si="96"/>
        <v>0</v>
      </c>
      <c r="DJ52" s="60">
        <f t="shared" si="110"/>
        <v>0</v>
      </c>
      <c r="DK52" s="60">
        <f t="shared" si="111"/>
        <v>0</v>
      </c>
      <c r="DL52" s="61">
        <f t="shared" si="97"/>
        <v>0</v>
      </c>
      <c r="DM52" s="60">
        <f t="shared" si="98"/>
        <v>0</v>
      </c>
      <c r="DN52" s="60">
        <f t="shared" si="99"/>
        <v>0</v>
      </c>
      <c r="DO52" s="61">
        <f t="shared" si="100"/>
        <v>0</v>
      </c>
    </row>
    <row r="53" spans="1:119" ht="26.25" customHeight="1" outlineLevel="2" x14ac:dyDescent="0.25">
      <c r="A53" s="347">
        <v>15</v>
      </c>
      <c r="B53" s="134" t="s">
        <v>54</v>
      </c>
      <c r="C53" s="243" t="s">
        <v>249</v>
      </c>
      <c r="D53" s="121"/>
      <c r="E53" s="25"/>
      <c r="F53" s="12">
        <v>1</v>
      </c>
      <c r="K53" s="282">
        <f t="shared" si="101"/>
        <v>312.36</v>
      </c>
      <c r="L53" s="223">
        <f t="shared" si="46"/>
        <v>312.36</v>
      </c>
      <c r="M53" s="183">
        <f t="shared" si="46"/>
        <v>312.36</v>
      </c>
      <c r="N53" s="234">
        <v>320.16000000000003</v>
      </c>
      <c r="O53" s="223">
        <f t="shared" si="102"/>
        <v>320.16000000000003</v>
      </c>
      <c r="P53" s="234"/>
      <c r="Q53" s="5"/>
      <c r="R53" s="5"/>
      <c r="S53" s="5"/>
      <c r="T53" s="211"/>
      <c r="U53" s="183"/>
      <c r="V53" s="5"/>
      <c r="W53" s="5"/>
      <c r="X53" s="5"/>
      <c r="Y53" s="2"/>
      <c r="Z53" s="255">
        <v>43191</v>
      </c>
      <c r="AA53" s="255">
        <f t="shared" si="103"/>
        <v>43191</v>
      </c>
      <c r="AB53" s="21">
        <v>43252</v>
      </c>
      <c r="AC53" s="21">
        <v>43282</v>
      </c>
      <c r="AD53" s="21">
        <f t="shared" si="104"/>
        <v>43282</v>
      </c>
      <c r="AE53" s="21">
        <v>43556</v>
      </c>
      <c r="AF53" s="21">
        <f t="shared" si="47"/>
        <v>43556</v>
      </c>
      <c r="AG53" s="21">
        <f t="shared" si="47"/>
        <v>43556</v>
      </c>
      <c r="AH53" s="21">
        <f t="shared" si="47"/>
        <v>43556</v>
      </c>
      <c r="AI53" s="22">
        <f t="shared" si="47"/>
        <v>43556</v>
      </c>
      <c r="AJ53" s="21">
        <v>43922</v>
      </c>
      <c r="AK53" s="21">
        <f t="shared" si="48"/>
        <v>43922</v>
      </c>
      <c r="AL53" s="21">
        <f t="shared" si="48"/>
        <v>43922</v>
      </c>
      <c r="AM53" s="21">
        <f t="shared" si="48"/>
        <v>43922</v>
      </c>
      <c r="AN53" s="22">
        <f t="shared" si="48"/>
        <v>43922</v>
      </c>
      <c r="AO53" s="22">
        <v>44286</v>
      </c>
      <c r="AP53" s="15">
        <f t="shared" si="49"/>
        <v>0</v>
      </c>
      <c r="AQ53" s="16">
        <f t="shared" si="50"/>
        <v>61</v>
      </c>
      <c r="AR53" s="15">
        <f t="shared" si="51"/>
        <v>30</v>
      </c>
      <c r="AS53" s="15">
        <f t="shared" si="52"/>
        <v>0</v>
      </c>
      <c r="AT53" s="16">
        <f t="shared" si="53"/>
        <v>274</v>
      </c>
      <c r="AU53" s="15">
        <f t="shared" si="54"/>
        <v>0</v>
      </c>
      <c r="AV53" s="15">
        <f t="shared" si="55"/>
        <v>0</v>
      </c>
      <c r="AW53" s="15">
        <f t="shared" si="56"/>
        <v>0</v>
      </c>
      <c r="AX53" s="15">
        <f t="shared" si="57"/>
        <v>0</v>
      </c>
      <c r="AY53" s="16">
        <f t="shared" si="58"/>
        <v>366</v>
      </c>
      <c r="AZ53" s="15">
        <f t="shared" si="59"/>
        <v>0</v>
      </c>
      <c r="BA53" s="15">
        <f t="shared" si="60"/>
        <v>0</v>
      </c>
      <c r="BB53" s="15">
        <f t="shared" si="61"/>
        <v>0</v>
      </c>
      <c r="BC53" s="15">
        <f t="shared" si="62"/>
        <v>0</v>
      </c>
      <c r="BD53" s="16">
        <f t="shared" si="63"/>
        <v>365</v>
      </c>
      <c r="BE53" s="6">
        <f t="shared" si="64"/>
        <v>0</v>
      </c>
      <c r="BF53" s="7">
        <f t="shared" si="65"/>
        <v>1</v>
      </c>
      <c r="BG53" s="6">
        <f t="shared" si="66"/>
        <v>9.8684210526315791E-2</v>
      </c>
      <c r="BH53" s="6">
        <f t="shared" si="67"/>
        <v>0</v>
      </c>
      <c r="BI53" s="8">
        <f t="shared" si="68"/>
        <v>0.90131578947368418</v>
      </c>
      <c r="BJ53" s="7" t="b">
        <f t="shared" si="69"/>
        <v>1</v>
      </c>
      <c r="BK53" s="6">
        <f t="shared" si="70"/>
        <v>0</v>
      </c>
      <c r="BL53" s="8">
        <f t="shared" si="71"/>
        <v>0</v>
      </c>
      <c r="BM53" s="8">
        <f t="shared" si="72"/>
        <v>0</v>
      </c>
      <c r="BN53" s="8">
        <f t="shared" si="73"/>
        <v>0</v>
      </c>
      <c r="BO53" s="8">
        <f t="shared" si="74"/>
        <v>1</v>
      </c>
      <c r="BP53" s="7" t="b">
        <f t="shared" si="75"/>
        <v>1</v>
      </c>
      <c r="BQ53" s="155">
        <f t="shared" si="76"/>
        <v>0</v>
      </c>
      <c r="BR53" s="8">
        <f t="shared" si="77"/>
        <v>0</v>
      </c>
      <c r="BS53" s="8">
        <f t="shared" si="78"/>
        <v>0</v>
      </c>
      <c r="BT53" s="8">
        <f t="shared" si="79"/>
        <v>0</v>
      </c>
      <c r="BU53" s="8">
        <f t="shared" si="80"/>
        <v>1</v>
      </c>
      <c r="BV53" s="7" t="b">
        <f t="shared" si="81"/>
        <v>1</v>
      </c>
      <c r="BW53" s="153">
        <v>312.36</v>
      </c>
      <c r="BX53" s="151" t="s">
        <v>22</v>
      </c>
      <c r="BY53" s="151">
        <f t="shared" si="105"/>
        <v>319.39026315789476</v>
      </c>
      <c r="BZ53" s="254"/>
      <c r="CA53" s="112"/>
      <c r="CB53" s="166">
        <f t="shared" si="106"/>
        <v>2.2506925207756278E-2</v>
      </c>
      <c r="CC53" s="254"/>
      <c r="CD53" s="112"/>
      <c r="CE53" s="8">
        <f>'LLU Compliance summary'!I$77</f>
        <v>0.106</v>
      </c>
      <c r="CF53" s="254"/>
      <c r="CG53" s="112"/>
      <c r="CH53" s="182" t="b">
        <f t="shared" si="82"/>
        <v>1</v>
      </c>
      <c r="CI53" s="254"/>
      <c r="CJ53" s="112"/>
      <c r="CK53" s="111">
        <f t="shared" si="107"/>
        <v>1</v>
      </c>
      <c r="CL53" s="111"/>
      <c r="CN53" s="327">
        <v>0</v>
      </c>
      <c r="CO53" s="339"/>
      <c r="CP53" s="99"/>
      <c r="CQ53" s="100"/>
      <c r="CR53" s="339"/>
      <c r="CS53" s="60">
        <f t="shared" si="83"/>
        <v>0</v>
      </c>
      <c r="CT53" s="61">
        <f t="shared" si="84"/>
        <v>0</v>
      </c>
      <c r="CU53" s="339"/>
      <c r="CV53" s="60">
        <f t="shared" si="85"/>
        <v>0</v>
      </c>
      <c r="CW53" s="61">
        <f t="shared" si="86"/>
        <v>0</v>
      </c>
      <c r="CX53" s="60">
        <f t="shared" si="87"/>
        <v>0</v>
      </c>
      <c r="CY53" s="60">
        <f t="shared" si="88"/>
        <v>0</v>
      </c>
      <c r="CZ53" s="61">
        <f t="shared" si="89"/>
        <v>0</v>
      </c>
      <c r="DA53" s="60">
        <f t="shared" si="90"/>
        <v>0</v>
      </c>
      <c r="DB53" s="60">
        <f t="shared" si="91"/>
        <v>0</v>
      </c>
      <c r="DC53" s="61">
        <f t="shared" si="92"/>
        <v>0</v>
      </c>
      <c r="DD53" s="60">
        <f t="shared" si="108"/>
        <v>0</v>
      </c>
      <c r="DE53" s="60">
        <f t="shared" si="109"/>
        <v>0</v>
      </c>
      <c r="DF53" s="61">
        <f t="shared" si="93"/>
        <v>0</v>
      </c>
      <c r="DG53" s="60">
        <f t="shared" si="94"/>
        <v>0</v>
      </c>
      <c r="DH53" s="60">
        <f t="shared" si="95"/>
        <v>0</v>
      </c>
      <c r="DI53" s="61">
        <f t="shared" si="96"/>
        <v>0</v>
      </c>
      <c r="DJ53" s="60">
        <f t="shared" si="110"/>
        <v>0</v>
      </c>
      <c r="DK53" s="60">
        <f t="shared" si="111"/>
        <v>0</v>
      </c>
      <c r="DL53" s="61">
        <f t="shared" si="97"/>
        <v>0</v>
      </c>
      <c r="DM53" s="60">
        <f t="shared" si="98"/>
        <v>0</v>
      </c>
      <c r="DN53" s="60">
        <f t="shared" si="99"/>
        <v>0</v>
      </c>
      <c r="DO53" s="61">
        <f t="shared" si="100"/>
        <v>0</v>
      </c>
    </row>
    <row r="54" spans="1:119" ht="26.25" customHeight="1" outlineLevel="2" x14ac:dyDescent="0.25">
      <c r="A54" s="347">
        <v>16</v>
      </c>
      <c r="B54" s="134" t="s">
        <v>55</v>
      </c>
      <c r="C54" s="243" t="s">
        <v>249</v>
      </c>
      <c r="D54" s="121"/>
      <c r="E54" s="25"/>
      <c r="F54" s="12">
        <v>1</v>
      </c>
      <c r="K54" s="282">
        <f t="shared" si="101"/>
        <v>43.99</v>
      </c>
      <c r="L54" s="223">
        <f t="shared" si="46"/>
        <v>43.99</v>
      </c>
      <c r="M54" s="183">
        <f t="shared" si="46"/>
        <v>43.99</v>
      </c>
      <c r="N54" s="234">
        <v>45</v>
      </c>
      <c r="O54" s="223">
        <f t="shared" si="102"/>
        <v>45</v>
      </c>
      <c r="P54" s="234"/>
      <c r="Q54" s="5"/>
      <c r="R54" s="5"/>
      <c r="S54" s="5"/>
      <c r="T54" s="211"/>
      <c r="U54" s="183"/>
      <c r="V54" s="5"/>
      <c r="W54" s="5"/>
      <c r="X54" s="5"/>
      <c r="Y54" s="2"/>
      <c r="Z54" s="255">
        <v>43191</v>
      </c>
      <c r="AA54" s="255">
        <f t="shared" si="103"/>
        <v>43191</v>
      </c>
      <c r="AB54" s="21">
        <v>43252</v>
      </c>
      <c r="AC54" s="21">
        <v>43282</v>
      </c>
      <c r="AD54" s="21">
        <f t="shared" si="104"/>
        <v>43282</v>
      </c>
      <c r="AE54" s="21">
        <v>43556</v>
      </c>
      <c r="AF54" s="21">
        <f t="shared" si="47"/>
        <v>43556</v>
      </c>
      <c r="AG54" s="21">
        <f t="shared" si="47"/>
        <v>43556</v>
      </c>
      <c r="AH54" s="21">
        <f t="shared" si="47"/>
        <v>43556</v>
      </c>
      <c r="AI54" s="22">
        <f t="shared" si="47"/>
        <v>43556</v>
      </c>
      <c r="AJ54" s="21">
        <v>43922</v>
      </c>
      <c r="AK54" s="21">
        <f t="shared" si="48"/>
        <v>43922</v>
      </c>
      <c r="AL54" s="21">
        <f t="shared" si="48"/>
        <v>43922</v>
      </c>
      <c r="AM54" s="21">
        <f t="shared" si="48"/>
        <v>43922</v>
      </c>
      <c r="AN54" s="22">
        <f t="shared" si="48"/>
        <v>43922</v>
      </c>
      <c r="AO54" s="22">
        <v>44286</v>
      </c>
      <c r="AP54" s="15">
        <f t="shared" si="49"/>
        <v>0</v>
      </c>
      <c r="AQ54" s="16">
        <f t="shared" si="50"/>
        <v>61</v>
      </c>
      <c r="AR54" s="15">
        <f t="shared" si="51"/>
        <v>30</v>
      </c>
      <c r="AS54" s="15">
        <f t="shared" si="52"/>
        <v>0</v>
      </c>
      <c r="AT54" s="16">
        <f t="shared" si="53"/>
        <v>274</v>
      </c>
      <c r="AU54" s="15">
        <f t="shared" si="54"/>
        <v>0</v>
      </c>
      <c r="AV54" s="15">
        <f t="shared" si="55"/>
        <v>0</v>
      </c>
      <c r="AW54" s="15">
        <f t="shared" si="56"/>
        <v>0</v>
      </c>
      <c r="AX54" s="15">
        <f t="shared" si="57"/>
        <v>0</v>
      </c>
      <c r="AY54" s="16">
        <f t="shared" si="58"/>
        <v>366</v>
      </c>
      <c r="AZ54" s="15">
        <f t="shared" si="59"/>
        <v>0</v>
      </c>
      <c r="BA54" s="15">
        <f t="shared" si="60"/>
        <v>0</v>
      </c>
      <c r="BB54" s="15">
        <f t="shared" si="61"/>
        <v>0</v>
      </c>
      <c r="BC54" s="15">
        <f t="shared" si="62"/>
        <v>0</v>
      </c>
      <c r="BD54" s="16">
        <f t="shared" si="63"/>
        <v>365</v>
      </c>
      <c r="BE54" s="6">
        <f t="shared" si="64"/>
        <v>0</v>
      </c>
      <c r="BF54" s="7">
        <f t="shared" si="65"/>
        <v>1</v>
      </c>
      <c r="BG54" s="6">
        <f t="shared" si="66"/>
        <v>9.8684210526315791E-2</v>
      </c>
      <c r="BH54" s="6">
        <f t="shared" si="67"/>
        <v>0</v>
      </c>
      <c r="BI54" s="8">
        <f t="shared" si="68"/>
        <v>0.90131578947368418</v>
      </c>
      <c r="BJ54" s="7" t="b">
        <f t="shared" si="69"/>
        <v>1</v>
      </c>
      <c r="BK54" s="6">
        <f t="shared" si="70"/>
        <v>0</v>
      </c>
      <c r="BL54" s="8">
        <f t="shared" si="71"/>
        <v>0</v>
      </c>
      <c r="BM54" s="8">
        <f t="shared" si="72"/>
        <v>0</v>
      </c>
      <c r="BN54" s="8">
        <f t="shared" si="73"/>
        <v>0</v>
      </c>
      <c r="BO54" s="8">
        <f t="shared" si="74"/>
        <v>1</v>
      </c>
      <c r="BP54" s="7" t="b">
        <f t="shared" si="75"/>
        <v>1</v>
      </c>
      <c r="BQ54" s="155">
        <f t="shared" si="76"/>
        <v>0</v>
      </c>
      <c r="BR54" s="8">
        <f t="shared" si="77"/>
        <v>0</v>
      </c>
      <c r="BS54" s="8">
        <f t="shared" si="78"/>
        <v>0</v>
      </c>
      <c r="BT54" s="8">
        <f t="shared" si="79"/>
        <v>0</v>
      </c>
      <c r="BU54" s="8">
        <f t="shared" si="80"/>
        <v>1</v>
      </c>
      <c r="BV54" s="7" t="b">
        <f t="shared" si="81"/>
        <v>1</v>
      </c>
      <c r="BW54" s="153">
        <v>43.99</v>
      </c>
      <c r="BX54" s="151" t="s">
        <v>22</v>
      </c>
      <c r="BY54" s="151">
        <f t="shared" si="105"/>
        <v>44.900328947368422</v>
      </c>
      <c r="BZ54" s="254"/>
      <c r="CA54" s="112"/>
      <c r="CB54" s="166">
        <f t="shared" si="106"/>
        <v>2.0693997439609455E-2</v>
      </c>
      <c r="CC54" s="254"/>
      <c r="CD54" s="112"/>
      <c r="CE54" s="8">
        <f>'LLU Compliance summary'!I$77</f>
        <v>0.106</v>
      </c>
      <c r="CF54" s="254"/>
      <c r="CG54" s="112"/>
      <c r="CH54" s="182" t="b">
        <f t="shared" si="82"/>
        <v>1</v>
      </c>
      <c r="CI54" s="254"/>
      <c r="CJ54" s="112"/>
      <c r="CK54" s="111">
        <f t="shared" si="107"/>
        <v>1</v>
      </c>
      <c r="CL54" s="111"/>
      <c r="CN54" s="327">
        <v>0</v>
      </c>
      <c r="CO54" s="339"/>
      <c r="CP54" s="99"/>
      <c r="CQ54" s="100"/>
      <c r="CR54" s="339"/>
      <c r="CS54" s="60">
        <f t="shared" si="83"/>
        <v>0</v>
      </c>
      <c r="CT54" s="61">
        <f t="shared" si="84"/>
        <v>0</v>
      </c>
      <c r="CU54" s="339"/>
      <c r="CV54" s="60">
        <f t="shared" si="85"/>
        <v>0</v>
      </c>
      <c r="CW54" s="61">
        <f t="shared" si="86"/>
        <v>0</v>
      </c>
      <c r="CX54" s="60">
        <f t="shared" si="87"/>
        <v>0</v>
      </c>
      <c r="CY54" s="60">
        <f t="shared" si="88"/>
        <v>0</v>
      </c>
      <c r="CZ54" s="61">
        <f t="shared" si="89"/>
        <v>0</v>
      </c>
      <c r="DA54" s="60">
        <f t="shared" si="90"/>
        <v>0</v>
      </c>
      <c r="DB54" s="60">
        <f t="shared" si="91"/>
        <v>0</v>
      </c>
      <c r="DC54" s="61">
        <f t="shared" si="92"/>
        <v>0</v>
      </c>
      <c r="DD54" s="60">
        <f t="shared" si="108"/>
        <v>0</v>
      </c>
      <c r="DE54" s="60">
        <f t="shared" si="109"/>
        <v>0</v>
      </c>
      <c r="DF54" s="61">
        <f t="shared" si="93"/>
        <v>0</v>
      </c>
      <c r="DG54" s="60">
        <f t="shared" si="94"/>
        <v>0</v>
      </c>
      <c r="DH54" s="60">
        <f t="shared" si="95"/>
        <v>0</v>
      </c>
      <c r="DI54" s="61">
        <f t="shared" si="96"/>
        <v>0</v>
      </c>
      <c r="DJ54" s="60">
        <f t="shared" si="110"/>
        <v>0</v>
      </c>
      <c r="DK54" s="60">
        <f t="shared" si="111"/>
        <v>0</v>
      </c>
      <c r="DL54" s="61">
        <f t="shared" si="97"/>
        <v>0</v>
      </c>
      <c r="DM54" s="60">
        <f t="shared" si="98"/>
        <v>0</v>
      </c>
      <c r="DN54" s="60">
        <f t="shared" si="99"/>
        <v>0</v>
      </c>
      <c r="DO54" s="61">
        <f t="shared" si="100"/>
        <v>0</v>
      </c>
    </row>
    <row r="55" spans="1:119" ht="26.25" customHeight="1" outlineLevel="2" x14ac:dyDescent="0.25">
      <c r="A55" s="347">
        <v>17</v>
      </c>
      <c r="B55" s="134" t="s">
        <v>56</v>
      </c>
      <c r="C55" s="243" t="s">
        <v>249</v>
      </c>
      <c r="D55" s="121"/>
      <c r="E55" s="25"/>
      <c r="F55" s="12">
        <v>1</v>
      </c>
      <c r="K55" s="282">
        <f t="shared" si="101"/>
        <v>144.72</v>
      </c>
      <c r="L55" s="223">
        <f t="shared" si="46"/>
        <v>144.72</v>
      </c>
      <c r="M55" s="183">
        <f t="shared" si="46"/>
        <v>144.72</v>
      </c>
      <c r="N55" s="234">
        <v>148.33000000000001</v>
      </c>
      <c r="O55" s="223">
        <f t="shared" si="102"/>
        <v>148.33000000000001</v>
      </c>
      <c r="P55" s="234"/>
      <c r="Q55" s="5"/>
      <c r="R55" s="5"/>
      <c r="S55" s="5"/>
      <c r="T55" s="211"/>
      <c r="U55" s="183"/>
      <c r="V55" s="5"/>
      <c r="W55" s="5"/>
      <c r="X55" s="5"/>
      <c r="Y55" s="2"/>
      <c r="Z55" s="255">
        <v>43191</v>
      </c>
      <c r="AA55" s="255">
        <f t="shared" si="103"/>
        <v>43191</v>
      </c>
      <c r="AB55" s="21">
        <v>43252</v>
      </c>
      <c r="AC55" s="21">
        <v>43282</v>
      </c>
      <c r="AD55" s="21">
        <f t="shared" si="104"/>
        <v>43282</v>
      </c>
      <c r="AE55" s="21">
        <v>43556</v>
      </c>
      <c r="AF55" s="21">
        <f t="shared" si="47"/>
        <v>43556</v>
      </c>
      <c r="AG55" s="21">
        <f t="shared" si="47"/>
        <v>43556</v>
      </c>
      <c r="AH55" s="21">
        <f t="shared" si="47"/>
        <v>43556</v>
      </c>
      <c r="AI55" s="22">
        <f t="shared" si="47"/>
        <v>43556</v>
      </c>
      <c r="AJ55" s="21">
        <v>43922</v>
      </c>
      <c r="AK55" s="21">
        <f t="shared" si="48"/>
        <v>43922</v>
      </c>
      <c r="AL55" s="21">
        <f t="shared" si="48"/>
        <v>43922</v>
      </c>
      <c r="AM55" s="21">
        <f t="shared" si="48"/>
        <v>43922</v>
      </c>
      <c r="AN55" s="22">
        <f t="shared" si="48"/>
        <v>43922</v>
      </c>
      <c r="AO55" s="22">
        <v>44286</v>
      </c>
      <c r="AP55" s="15">
        <f t="shared" si="49"/>
        <v>0</v>
      </c>
      <c r="AQ55" s="16">
        <f t="shared" si="50"/>
        <v>61</v>
      </c>
      <c r="AR55" s="15">
        <f t="shared" si="51"/>
        <v>30</v>
      </c>
      <c r="AS55" s="15">
        <f t="shared" si="52"/>
        <v>0</v>
      </c>
      <c r="AT55" s="16">
        <f t="shared" si="53"/>
        <v>274</v>
      </c>
      <c r="AU55" s="15">
        <f t="shared" si="54"/>
        <v>0</v>
      </c>
      <c r="AV55" s="15">
        <f t="shared" si="55"/>
        <v>0</v>
      </c>
      <c r="AW55" s="15">
        <f t="shared" si="56"/>
        <v>0</v>
      </c>
      <c r="AX55" s="15">
        <f t="shared" si="57"/>
        <v>0</v>
      </c>
      <c r="AY55" s="16">
        <f t="shared" si="58"/>
        <v>366</v>
      </c>
      <c r="AZ55" s="15">
        <f t="shared" si="59"/>
        <v>0</v>
      </c>
      <c r="BA55" s="15">
        <f t="shared" si="60"/>
        <v>0</v>
      </c>
      <c r="BB55" s="15">
        <f t="shared" si="61"/>
        <v>0</v>
      </c>
      <c r="BC55" s="15">
        <f t="shared" si="62"/>
        <v>0</v>
      </c>
      <c r="BD55" s="16">
        <f t="shared" si="63"/>
        <v>365</v>
      </c>
      <c r="BE55" s="6">
        <f t="shared" si="64"/>
        <v>0</v>
      </c>
      <c r="BF55" s="7">
        <f t="shared" si="65"/>
        <v>1</v>
      </c>
      <c r="BG55" s="6">
        <f t="shared" si="66"/>
        <v>9.8684210526315791E-2</v>
      </c>
      <c r="BH55" s="6">
        <f t="shared" si="67"/>
        <v>0</v>
      </c>
      <c r="BI55" s="8">
        <f t="shared" si="68"/>
        <v>0.90131578947368418</v>
      </c>
      <c r="BJ55" s="7" t="b">
        <f t="shared" si="69"/>
        <v>1</v>
      </c>
      <c r="BK55" s="6">
        <f t="shared" si="70"/>
        <v>0</v>
      </c>
      <c r="BL55" s="8">
        <f t="shared" si="71"/>
        <v>0</v>
      </c>
      <c r="BM55" s="8">
        <f t="shared" si="72"/>
        <v>0</v>
      </c>
      <c r="BN55" s="8">
        <f t="shared" si="73"/>
        <v>0</v>
      </c>
      <c r="BO55" s="8">
        <f t="shared" si="74"/>
        <v>1</v>
      </c>
      <c r="BP55" s="7" t="b">
        <f t="shared" si="75"/>
        <v>1</v>
      </c>
      <c r="BQ55" s="155">
        <f t="shared" si="76"/>
        <v>0</v>
      </c>
      <c r="BR55" s="8">
        <f t="shared" si="77"/>
        <v>0</v>
      </c>
      <c r="BS55" s="8">
        <f t="shared" si="78"/>
        <v>0</v>
      </c>
      <c r="BT55" s="8">
        <f t="shared" si="79"/>
        <v>0</v>
      </c>
      <c r="BU55" s="8">
        <f t="shared" si="80"/>
        <v>1</v>
      </c>
      <c r="BV55" s="7" t="b">
        <f t="shared" si="81"/>
        <v>1</v>
      </c>
      <c r="BW55" s="153">
        <v>144.72</v>
      </c>
      <c r="BX55" s="151" t="s">
        <v>22</v>
      </c>
      <c r="BY55" s="151">
        <f t="shared" si="105"/>
        <v>147.97375</v>
      </c>
      <c r="BZ55" s="254"/>
      <c r="CA55" s="112"/>
      <c r="CB55" s="166">
        <f t="shared" si="106"/>
        <v>2.2483070757324464E-2</v>
      </c>
      <c r="CC55" s="254"/>
      <c r="CD55" s="112"/>
      <c r="CE55" s="8">
        <f>'LLU Compliance summary'!I$77</f>
        <v>0.106</v>
      </c>
      <c r="CF55" s="254"/>
      <c r="CG55" s="112"/>
      <c r="CH55" s="182" t="b">
        <f t="shared" si="82"/>
        <v>1</v>
      </c>
      <c r="CI55" s="254"/>
      <c r="CJ55" s="112"/>
      <c r="CK55" s="111">
        <f t="shared" si="107"/>
        <v>1</v>
      </c>
      <c r="CL55" s="111"/>
      <c r="CN55" s="327">
        <v>733.4</v>
      </c>
      <c r="CO55" s="339"/>
      <c r="CP55" s="99"/>
      <c r="CQ55" s="100"/>
      <c r="CR55" s="339"/>
      <c r="CS55" s="60">
        <f t="shared" si="83"/>
        <v>0</v>
      </c>
      <c r="CT55" s="61">
        <f t="shared" si="84"/>
        <v>0</v>
      </c>
      <c r="CU55" s="339"/>
      <c r="CV55" s="60">
        <f t="shared" si="85"/>
        <v>0</v>
      </c>
      <c r="CW55" s="61">
        <f t="shared" si="86"/>
        <v>0</v>
      </c>
      <c r="CX55" s="60">
        <f t="shared" si="87"/>
        <v>0</v>
      </c>
      <c r="CY55" s="60">
        <f t="shared" si="88"/>
        <v>0</v>
      </c>
      <c r="CZ55" s="61">
        <f t="shared" si="89"/>
        <v>0</v>
      </c>
      <c r="DA55" s="60">
        <f t="shared" si="90"/>
        <v>0</v>
      </c>
      <c r="DB55" s="60">
        <f t="shared" si="91"/>
        <v>0</v>
      </c>
      <c r="DC55" s="61">
        <f t="shared" si="92"/>
        <v>0</v>
      </c>
      <c r="DD55" s="60">
        <f t="shared" si="108"/>
        <v>0</v>
      </c>
      <c r="DE55" s="60">
        <f t="shared" si="109"/>
        <v>0</v>
      </c>
      <c r="DF55" s="61">
        <f t="shared" si="93"/>
        <v>0</v>
      </c>
      <c r="DG55" s="60">
        <f t="shared" si="94"/>
        <v>0</v>
      </c>
      <c r="DH55" s="60">
        <f t="shared" si="95"/>
        <v>0</v>
      </c>
      <c r="DI55" s="61">
        <f t="shared" si="96"/>
        <v>0</v>
      </c>
      <c r="DJ55" s="60">
        <f t="shared" si="110"/>
        <v>0</v>
      </c>
      <c r="DK55" s="60">
        <f t="shared" si="111"/>
        <v>0</v>
      </c>
      <c r="DL55" s="61">
        <f t="shared" si="97"/>
        <v>0</v>
      </c>
      <c r="DM55" s="60">
        <f t="shared" si="98"/>
        <v>0</v>
      </c>
      <c r="DN55" s="60">
        <f t="shared" si="99"/>
        <v>0</v>
      </c>
      <c r="DO55" s="61">
        <f t="shared" si="100"/>
        <v>0</v>
      </c>
    </row>
    <row r="56" spans="1:119" ht="26.25" customHeight="1" outlineLevel="2" x14ac:dyDescent="0.2">
      <c r="A56" s="350">
        <v>18</v>
      </c>
      <c r="B56" s="134" t="s">
        <v>57</v>
      </c>
      <c r="C56" s="243" t="s">
        <v>249</v>
      </c>
      <c r="D56" s="121"/>
      <c r="E56" s="25"/>
      <c r="F56" s="12">
        <v>1</v>
      </c>
      <c r="K56" s="282">
        <f t="shared" si="101"/>
        <v>31.78</v>
      </c>
      <c r="L56" s="223">
        <f t="shared" si="46"/>
        <v>31.78</v>
      </c>
      <c r="M56" s="183">
        <f t="shared" si="46"/>
        <v>31.78</v>
      </c>
      <c r="N56" s="234">
        <v>32.520000000000003</v>
      </c>
      <c r="O56" s="223">
        <f t="shared" si="102"/>
        <v>32.520000000000003</v>
      </c>
      <c r="P56" s="234"/>
      <c r="Q56" s="5"/>
      <c r="R56" s="5"/>
      <c r="S56" s="5"/>
      <c r="T56" s="211"/>
      <c r="U56" s="183"/>
      <c r="V56" s="5"/>
      <c r="W56" s="5"/>
      <c r="X56" s="5"/>
      <c r="Y56" s="2"/>
      <c r="Z56" s="255">
        <v>43191</v>
      </c>
      <c r="AA56" s="255">
        <f t="shared" si="103"/>
        <v>43191</v>
      </c>
      <c r="AB56" s="21">
        <v>43252</v>
      </c>
      <c r="AC56" s="21">
        <v>43282</v>
      </c>
      <c r="AD56" s="21">
        <f t="shared" si="104"/>
        <v>43282</v>
      </c>
      <c r="AE56" s="21">
        <v>43556</v>
      </c>
      <c r="AF56" s="21">
        <f t="shared" si="47"/>
        <v>43556</v>
      </c>
      <c r="AG56" s="21">
        <f t="shared" si="47"/>
        <v>43556</v>
      </c>
      <c r="AH56" s="21">
        <f t="shared" si="47"/>
        <v>43556</v>
      </c>
      <c r="AI56" s="22">
        <f t="shared" si="47"/>
        <v>43556</v>
      </c>
      <c r="AJ56" s="21">
        <v>43922</v>
      </c>
      <c r="AK56" s="21">
        <f t="shared" si="48"/>
        <v>43922</v>
      </c>
      <c r="AL56" s="21">
        <f t="shared" si="48"/>
        <v>43922</v>
      </c>
      <c r="AM56" s="21">
        <f t="shared" si="48"/>
        <v>43922</v>
      </c>
      <c r="AN56" s="22">
        <f t="shared" si="48"/>
        <v>43922</v>
      </c>
      <c r="AO56" s="22">
        <v>44286</v>
      </c>
      <c r="AP56" s="15">
        <f t="shared" si="49"/>
        <v>0</v>
      </c>
      <c r="AQ56" s="16">
        <f t="shared" si="50"/>
        <v>61</v>
      </c>
      <c r="AR56" s="15">
        <f t="shared" si="51"/>
        <v>30</v>
      </c>
      <c r="AS56" s="15">
        <f t="shared" si="52"/>
        <v>0</v>
      </c>
      <c r="AT56" s="16">
        <f t="shared" si="53"/>
        <v>274</v>
      </c>
      <c r="AU56" s="15">
        <f t="shared" si="54"/>
        <v>0</v>
      </c>
      <c r="AV56" s="15">
        <f t="shared" si="55"/>
        <v>0</v>
      </c>
      <c r="AW56" s="15">
        <f t="shared" si="56"/>
        <v>0</v>
      </c>
      <c r="AX56" s="15">
        <f t="shared" si="57"/>
        <v>0</v>
      </c>
      <c r="AY56" s="16">
        <f t="shared" si="58"/>
        <v>366</v>
      </c>
      <c r="AZ56" s="15">
        <f t="shared" si="59"/>
        <v>0</v>
      </c>
      <c r="BA56" s="15">
        <f t="shared" si="60"/>
        <v>0</v>
      </c>
      <c r="BB56" s="15">
        <f t="shared" si="61"/>
        <v>0</v>
      </c>
      <c r="BC56" s="15">
        <f t="shared" si="62"/>
        <v>0</v>
      </c>
      <c r="BD56" s="16">
        <f t="shared" si="63"/>
        <v>365</v>
      </c>
      <c r="BE56" s="6">
        <f t="shared" si="64"/>
        <v>0</v>
      </c>
      <c r="BF56" s="7">
        <f t="shared" si="65"/>
        <v>1</v>
      </c>
      <c r="BG56" s="6">
        <f t="shared" si="66"/>
        <v>9.8684210526315791E-2</v>
      </c>
      <c r="BH56" s="6">
        <f t="shared" si="67"/>
        <v>0</v>
      </c>
      <c r="BI56" s="8">
        <f t="shared" si="68"/>
        <v>0.90131578947368418</v>
      </c>
      <c r="BJ56" s="7" t="b">
        <f t="shared" si="69"/>
        <v>1</v>
      </c>
      <c r="BK56" s="6">
        <f t="shared" si="70"/>
        <v>0</v>
      </c>
      <c r="BL56" s="8">
        <f t="shared" si="71"/>
        <v>0</v>
      </c>
      <c r="BM56" s="8">
        <f t="shared" si="72"/>
        <v>0</v>
      </c>
      <c r="BN56" s="8">
        <f t="shared" si="73"/>
        <v>0</v>
      </c>
      <c r="BO56" s="8">
        <f t="shared" si="74"/>
        <v>1</v>
      </c>
      <c r="BP56" s="7" t="b">
        <f t="shared" si="75"/>
        <v>1</v>
      </c>
      <c r="BQ56" s="155">
        <f t="shared" si="76"/>
        <v>0</v>
      </c>
      <c r="BR56" s="8">
        <f t="shared" si="77"/>
        <v>0</v>
      </c>
      <c r="BS56" s="8">
        <f t="shared" si="78"/>
        <v>0</v>
      </c>
      <c r="BT56" s="8">
        <f t="shared" si="79"/>
        <v>0</v>
      </c>
      <c r="BU56" s="8">
        <f t="shared" si="80"/>
        <v>1</v>
      </c>
      <c r="BV56" s="7" t="b">
        <f t="shared" si="81"/>
        <v>1</v>
      </c>
      <c r="BW56" s="153">
        <v>31.78</v>
      </c>
      <c r="BX56" s="151" t="s">
        <v>22</v>
      </c>
      <c r="BY56" s="151">
        <f t="shared" si="105"/>
        <v>32.446973684210526</v>
      </c>
      <c r="BZ56" s="254"/>
      <c r="CA56" s="112"/>
      <c r="CB56" s="166">
        <f t="shared" si="106"/>
        <v>2.0987214732867375E-2</v>
      </c>
      <c r="CC56" s="254"/>
      <c r="CD56" s="112"/>
      <c r="CE56" s="8">
        <f>'LLU Compliance summary'!I$77</f>
        <v>0.106</v>
      </c>
      <c r="CF56" s="254"/>
      <c r="CG56" s="112"/>
      <c r="CH56" s="182" t="b">
        <f t="shared" si="82"/>
        <v>1</v>
      </c>
      <c r="CI56" s="254"/>
      <c r="CJ56" s="112"/>
      <c r="CK56" s="111">
        <f t="shared" si="107"/>
        <v>1</v>
      </c>
      <c r="CL56" s="111"/>
      <c r="CN56" s="327">
        <v>7338867.5999999996</v>
      </c>
      <c r="CO56" s="339"/>
      <c r="CP56" s="99"/>
      <c r="CQ56" s="100"/>
      <c r="CR56" s="339"/>
      <c r="CS56" s="60">
        <f t="shared" si="83"/>
        <v>0</v>
      </c>
      <c r="CT56" s="61">
        <f t="shared" si="84"/>
        <v>0</v>
      </c>
      <c r="CU56" s="339"/>
      <c r="CV56" s="60">
        <f t="shared" si="85"/>
        <v>0</v>
      </c>
      <c r="CW56" s="61">
        <f t="shared" si="86"/>
        <v>0</v>
      </c>
      <c r="CX56" s="60">
        <f t="shared" si="87"/>
        <v>0</v>
      </c>
      <c r="CY56" s="60">
        <f t="shared" si="88"/>
        <v>0</v>
      </c>
      <c r="CZ56" s="61">
        <f t="shared" si="89"/>
        <v>0</v>
      </c>
      <c r="DA56" s="60">
        <f t="shared" si="90"/>
        <v>0</v>
      </c>
      <c r="DB56" s="60">
        <f t="shared" si="91"/>
        <v>0</v>
      </c>
      <c r="DC56" s="61">
        <f t="shared" si="92"/>
        <v>0</v>
      </c>
      <c r="DD56" s="60">
        <f t="shared" si="108"/>
        <v>0</v>
      </c>
      <c r="DE56" s="60">
        <f t="shared" si="109"/>
        <v>0</v>
      </c>
      <c r="DF56" s="61">
        <f t="shared" si="93"/>
        <v>0</v>
      </c>
      <c r="DG56" s="60">
        <f t="shared" si="94"/>
        <v>0</v>
      </c>
      <c r="DH56" s="60">
        <f t="shared" si="95"/>
        <v>0</v>
      </c>
      <c r="DI56" s="61">
        <f t="shared" si="96"/>
        <v>0</v>
      </c>
      <c r="DJ56" s="60">
        <f t="shared" si="110"/>
        <v>0</v>
      </c>
      <c r="DK56" s="60">
        <f t="shared" si="111"/>
        <v>0</v>
      </c>
      <c r="DL56" s="61">
        <f t="shared" si="97"/>
        <v>0</v>
      </c>
      <c r="DM56" s="60">
        <f t="shared" si="98"/>
        <v>0</v>
      </c>
      <c r="DN56" s="60">
        <f t="shared" si="99"/>
        <v>0</v>
      </c>
      <c r="DO56" s="61">
        <f t="shared" si="100"/>
        <v>0</v>
      </c>
    </row>
    <row r="57" spans="1:119" ht="26.25" customHeight="1" outlineLevel="2" x14ac:dyDescent="0.25">
      <c r="A57" s="347">
        <v>19</v>
      </c>
      <c r="B57" s="134" t="s">
        <v>58</v>
      </c>
      <c r="C57" s="243" t="s">
        <v>249</v>
      </c>
      <c r="D57" s="121"/>
      <c r="E57" s="25"/>
      <c r="F57" s="12">
        <v>1</v>
      </c>
      <c r="K57" s="282">
        <f t="shared" si="101"/>
        <v>186.29</v>
      </c>
      <c r="L57" s="223">
        <f t="shared" si="46"/>
        <v>186.29</v>
      </c>
      <c r="M57" s="183">
        <f t="shared" si="46"/>
        <v>186.29</v>
      </c>
      <c r="N57" s="234">
        <v>191</v>
      </c>
      <c r="O57" s="223">
        <f t="shared" si="102"/>
        <v>191</v>
      </c>
      <c r="P57" s="234"/>
      <c r="Q57" s="5"/>
      <c r="R57" s="5"/>
      <c r="S57" s="5"/>
      <c r="T57" s="211"/>
      <c r="U57" s="183"/>
      <c r="V57" s="5"/>
      <c r="W57" s="5"/>
      <c r="X57" s="5"/>
      <c r="Y57" s="2"/>
      <c r="Z57" s="255">
        <v>43191</v>
      </c>
      <c r="AA57" s="255">
        <f t="shared" si="103"/>
        <v>43191</v>
      </c>
      <c r="AB57" s="21">
        <v>43252</v>
      </c>
      <c r="AC57" s="21">
        <v>43282</v>
      </c>
      <c r="AD57" s="21">
        <f t="shared" si="104"/>
        <v>43282</v>
      </c>
      <c r="AE57" s="21">
        <v>43556</v>
      </c>
      <c r="AF57" s="21">
        <f t="shared" si="47"/>
        <v>43556</v>
      </c>
      <c r="AG57" s="21">
        <f t="shared" si="47"/>
        <v>43556</v>
      </c>
      <c r="AH57" s="21">
        <f t="shared" si="47"/>
        <v>43556</v>
      </c>
      <c r="AI57" s="22">
        <f t="shared" si="47"/>
        <v>43556</v>
      </c>
      <c r="AJ57" s="21">
        <v>43922</v>
      </c>
      <c r="AK57" s="21">
        <f t="shared" si="48"/>
        <v>43922</v>
      </c>
      <c r="AL57" s="21">
        <f t="shared" si="48"/>
        <v>43922</v>
      </c>
      <c r="AM57" s="21">
        <f t="shared" si="48"/>
        <v>43922</v>
      </c>
      <c r="AN57" s="22">
        <f t="shared" si="48"/>
        <v>43922</v>
      </c>
      <c r="AO57" s="22">
        <v>44286</v>
      </c>
      <c r="AP57" s="15">
        <f t="shared" si="49"/>
        <v>0</v>
      </c>
      <c r="AQ57" s="16">
        <f t="shared" si="50"/>
        <v>61</v>
      </c>
      <c r="AR57" s="15">
        <f t="shared" si="51"/>
        <v>30</v>
      </c>
      <c r="AS57" s="15">
        <f t="shared" si="52"/>
        <v>0</v>
      </c>
      <c r="AT57" s="16">
        <f t="shared" si="53"/>
        <v>274</v>
      </c>
      <c r="AU57" s="15">
        <f t="shared" si="54"/>
        <v>0</v>
      </c>
      <c r="AV57" s="15">
        <f t="shared" si="55"/>
        <v>0</v>
      </c>
      <c r="AW57" s="15">
        <f t="shared" si="56"/>
        <v>0</v>
      </c>
      <c r="AX57" s="15">
        <f t="shared" si="57"/>
        <v>0</v>
      </c>
      <c r="AY57" s="16">
        <f t="shared" si="58"/>
        <v>366</v>
      </c>
      <c r="AZ57" s="15">
        <f t="shared" si="59"/>
        <v>0</v>
      </c>
      <c r="BA57" s="15">
        <f t="shared" si="60"/>
        <v>0</v>
      </c>
      <c r="BB57" s="15">
        <f t="shared" si="61"/>
        <v>0</v>
      </c>
      <c r="BC57" s="15">
        <f t="shared" si="62"/>
        <v>0</v>
      </c>
      <c r="BD57" s="16">
        <f t="shared" si="63"/>
        <v>365</v>
      </c>
      <c r="BE57" s="6">
        <f t="shared" si="64"/>
        <v>0</v>
      </c>
      <c r="BF57" s="7">
        <f t="shared" si="65"/>
        <v>1</v>
      </c>
      <c r="BG57" s="6">
        <f t="shared" si="66"/>
        <v>9.8684210526315791E-2</v>
      </c>
      <c r="BH57" s="6">
        <f t="shared" si="67"/>
        <v>0</v>
      </c>
      <c r="BI57" s="8">
        <f t="shared" si="68"/>
        <v>0.90131578947368418</v>
      </c>
      <c r="BJ57" s="7" t="b">
        <f t="shared" si="69"/>
        <v>1</v>
      </c>
      <c r="BK57" s="6">
        <f t="shared" si="70"/>
        <v>0</v>
      </c>
      <c r="BL57" s="8">
        <f t="shared" si="71"/>
        <v>0</v>
      </c>
      <c r="BM57" s="8">
        <f t="shared" si="72"/>
        <v>0</v>
      </c>
      <c r="BN57" s="8">
        <f t="shared" si="73"/>
        <v>0</v>
      </c>
      <c r="BO57" s="8">
        <f t="shared" si="74"/>
        <v>1</v>
      </c>
      <c r="BP57" s="7" t="b">
        <f t="shared" si="75"/>
        <v>1</v>
      </c>
      <c r="BQ57" s="155">
        <f t="shared" si="76"/>
        <v>0</v>
      </c>
      <c r="BR57" s="8">
        <f t="shared" si="77"/>
        <v>0</v>
      </c>
      <c r="BS57" s="8">
        <f t="shared" si="78"/>
        <v>0</v>
      </c>
      <c r="BT57" s="8">
        <f t="shared" si="79"/>
        <v>0</v>
      </c>
      <c r="BU57" s="8">
        <f t="shared" si="80"/>
        <v>1</v>
      </c>
      <c r="BV57" s="7" t="b">
        <f t="shared" si="81"/>
        <v>1</v>
      </c>
      <c r="BW57" s="153">
        <v>186.29</v>
      </c>
      <c r="BX57" s="151" t="s">
        <v>22</v>
      </c>
      <c r="BY57" s="151">
        <f t="shared" si="105"/>
        <v>190.53519736842105</v>
      </c>
      <c r="BZ57" s="254"/>
      <c r="CA57" s="112"/>
      <c r="CB57" s="166">
        <f t="shared" si="106"/>
        <v>2.2788111913796018E-2</v>
      </c>
      <c r="CC57" s="254"/>
      <c r="CD57" s="112"/>
      <c r="CE57" s="8">
        <f>'LLU Compliance summary'!I$77</f>
        <v>0.106</v>
      </c>
      <c r="CF57" s="254"/>
      <c r="CG57" s="112"/>
      <c r="CH57" s="182" t="b">
        <f t="shared" si="82"/>
        <v>1</v>
      </c>
      <c r="CI57" s="254"/>
      <c r="CJ57" s="112"/>
      <c r="CK57" s="111">
        <f t="shared" si="107"/>
        <v>1</v>
      </c>
      <c r="CL57" s="111"/>
      <c r="CN57" s="327">
        <v>4843.54</v>
      </c>
      <c r="CO57" s="339"/>
      <c r="CP57" s="99"/>
      <c r="CQ57" s="100"/>
      <c r="CR57" s="339"/>
      <c r="CS57" s="60">
        <f t="shared" si="83"/>
        <v>0</v>
      </c>
      <c r="CT57" s="61">
        <f t="shared" si="84"/>
        <v>0</v>
      </c>
      <c r="CU57" s="339"/>
      <c r="CV57" s="60">
        <f t="shared" si="85"/>
        <v>0</v>
      </c>
      <c r="CW57" s="61">
        <f t="shared" si="86"/>
        <v>0</v>
      </c>
      <c r="CX57" s="60">
        <f t="shared" si="87"/>
        <v>0</v>
      </c>
      <c r="CY57" s="60">
        <f t="shared" si="88"/>
        <v>0</v>
      </c>
      <c r="CZ57" s="61">
        <f t="shared" si="89"/>
        <v>0</v>
      </c>
      <c r="DA57" s="60">
        <f t="shared" si="90"/>
        <v>0</v>
      </c>
      <c r="DB57" s="60">
        <f t="shared" si="91"/>
        <v>0</v>
      </c>
      <c r="DC57" s="61">
        <f t="shared" si="92"/>
        <v>0</v>
      </c>
      <c r="DD57" s="60">
        <f t="shared" si="108"/>
        <v>0</v>
      </c>
      <c r="DE57" s="60">
        <f t="shared" si="109"/>
        <v>0</v>
      </c>
      <c r="DF57" s="61">
        <f t="shared" si="93"/>
        <v>0</v>
      </c>
      <c r="DG57" s="60">
        <f t="shared" si="94"/>
        <v>0</v>
      </c>
      <c r="DH57" s="60">
        <f t="shared" si="95"/>
        <v>0</v>
      </c>
      <c r="DI57" s="61">
        <f t="shared" si="96"/>
        <v>0</v>
      </c>
      <c r="DJ57" s="60">
        <f t="shared" si="110"/>
        <v>0</v>
      </c>
      <c r="DK57" s="60">
        <f t="shared" si="111"/>
        <v>0</v>
      </c>
      <c r="DL57" s="61">
        <f t="shared" si="97"/>
        <v>0</v>
      </c>
      <c r="DM57" s="60">
        <f t="shared" si="98"/>
        <v>0</v>
      </c>
      <c r="DN57" s="60">
        <f t="shared" si="99"/>
        <v>0</v>
      </c>
      <c r="DO57" s="61">
        <f t="shared" si="100"/>
        <v>0</v>
      </c>
    </row>
    <row r="58" spans="1:119" ht="26.25" customHeight="1" outlineLevel="2" x14ac:dyDescent="0.25">
      <c r="A58" s="347">
        <v>20</v>
      </c>
      <c r="B58" s="134" t="s">
        <v>59</v>
      </c>
      <c r="C58" s="243" t="s">
        <v>249</v>
      </c>
      <c r="D58" s="121"/>
      <c r="E58" s="25"/>
      <c r="F58" s="12">
        <v>1</v>
      </c>
      <c r="K58" s="282">
        <f t="shared" si="101"/>
        <v>41.09</v>
      </c>
      <c r="L58" s="223">
        <f t="shared" si="46"/>
        <v>41.09</v>
      </c>
      <c r="M58" s="183">
        <f t="shared" si="46"/>
        <v>41.09</v>
      </c>
      <c r="N58" s="234">
        <v>42</v>
      </c>
      <c r="O58" s="223">
        <f t="shared" si="102"/>
        <v>42</v>
      </c>
      <c r="P58" s="234"/>
      <c r="Q58" s="5"/>
      <c r="R58" s="5"/>
      <c r="S58" s="5"/>
      <c r="T58" s="211"/>
      <c r="U58" s="183"/>
      <c r="V58" s="5"/>
      <c r="W58" s="5"/>
      <c r="X58" s="5"/>
      <c r="Y58" s="2"/>
      <c r="Z58" s="255">
        <v>43191</v>
      </c>
      <c r="AA58" s="255">
        <f t="shared" si="103"/>
        <v>43191</v>
      </c>
      <c r="AB58" s="21">
        <v>43252</v>
      </c>
      <c r="AC58" s="21">
        <v>43282</v>
      </c>
      <c r="AD58" s="21">
        <f t="shared" si="104"/>
        <v>43282</v>
      </c>
      <c r="AE58" s="21">
        <v>43556</v>
      </c>
      <c r="AF58" s="21">
        <f t="shared" si="47"/>
        <v>43556</v>
      </c>
      <c r="AG58" s="21">
        <f t="shared" si="47"/>
        <v>43556</v>
      </c>
      <c r="AH58" s="21">
        <f t="shared" si="47"/>
        <v>43556</v>
      </c>
      <c r="AI58" s="22">
        <f t="shared" si="47"/>
        <v>43556</v>
      </c>
      <c r="AJ58" s="21">
        <v>43922</v>
      </c>
      <c r="AK58" s="21">
        <f t="shared" si="48"/>
        <v>43922</v>
      </c>
      <c r="AL58" s="21">
        <f t="shared" si="48"/>
        <v>43922</v>
      </c>
      <c r="AM58" s="21">
        <f t="shared" si="48"/>
        <v>43922</v>
      </c>
      <c r="AN58" s="22">
        <f t="shared" si="48"/>
        <v>43922</v>
      </c>
      <c r="AO58" s="22">
        <v>44286</v>
      </c>
      <c r="AP58" s="15">
        <f t="shared" si="49"/>
        <v>0</v>
      </c>
      <c r="AQ58" s="16">
        <f t="shared" si="50"/>
        <v>61</v>
      </c>
      <c r="AR58" s="15">
        <f t="shared" si="51"/>
        <v>30</v>
      </c>
      <c r="AS58" s="15">
        <f t="shared" si="52"/>
        <v>0</v>
      </c>
      <c r="AT58" s="16">
        <f t="shared" si="53"/>
        <v>274</v>
      </c>
      <c r="AU58" s="15">
        <f t="shared" si="54"/>
        <v>0</v>
      </c>
      <c r="AV58" s="15">
        <f t="shared" si="55"/>
        <v>0</v>
      </c>
      <c r="AW58" s="15">
        <f t="shared" si="56"/>
        <v>0</v>
      </c>
      <c r="AX58" s="15">
        <f t="shared" si="57"/>
        <v>0</v>
      </c>
      <c r="AY58" s="16">
        <f t="shared" si="58"/>
        <v>366</v>
      </c>
      <c r="AZ58" s="15">
        <f t="shared" si="59"/>
        <v>0</v>
      </c>
      <c r="BA58" s="15">
        <f t="shared" si="60"/>
        <v>0</v>
      </c>
      <c r="BB58" s="15">
        <f t="shared" si="61"/>
        <v>0</v>
      </c>
      <c r="BC58" s="15">
        <f t="shared" si="62"/>
        <v>0</v>
      </c>
      <c r="BD58" s="16">
        <f t="shared" si="63"/>
        <v>365</v>
      </c>
      <c r="BE58" s="6">
        <f t="shared" si="64"/>
        <v>0</v>
      </c>
      <c r="BF58" s="7">
        <f t="shared" si="65"/>
        <v>1</v>
      </c>
      <c r="BG58" s="6">
        <f t="shared" si="66"/>
        <v>9.8684210526315791E-2</v>
      </c>
      <c r="BH58" s="6">
        <f t="shared" si="67"/>
        <v>0</v>
      </c>
      <c r="BI58" s="8">
        <f t="shared" si="68"/>
        <v>0.90131578947368418</v>
      </c>
      <c r="BJ58" s="7" t="b">
        <f t="shared" si="69"/>
        <v>1</v>
      </c>
      <c r="BK58" s="6">
        <f t="shared" si="70"/>
        <v>0</v>
      </c>
      <c r="BL58" s="8">
        <f t="shared" si="71"/>
        <v>0</v>
      </c>
      <c r="BM58" s="8">
        <f t="shared" si="72"/>
        <v>0</v>
      </c>
      <c r="BN58" s="8">
        <f t="shared" si="73"/>
        <v>0</v>
      </c>
      <c r="BO58" s="8">
        <f t="shared" si="74"/>
        <v>1</v>
      </c>
      <c r="BP58" s="7" t="b">
        <f t="shared" si="75"/>
        <v>1</v>
      </c>
      <c r="BQ58" s="155">
        <f t="shared" si="76"/>
        <v>0</v>
      </c>
      <c r="BR58" s="8">
        <f t="shared" si="77"/>
        <v>0</v>
      </c>
      <c r="BS58" s="8">
        <f t="shared" si="78"/>
        <v>0</v>
      </c>
      <c r="BT58" s="8">
        <f t="shared" si="79"/>
        <v>0</v>
      </c>
      <c r="BU58" s="8">
        <f t="shared" si="80"/>
        <v>1</v>
      </c>
      <c r="BV58" s="7" t="b">
        <f t="shared" si="81"/>
        <v>1</v>
      </c>
      <c r="BW58" s="153">
        <v>41.09</v>
      </c>
      <c r="BX58" s="151" t="s">
        <v>22</v>
      </c>
      <c r="BY58" s="151">
        <f t="shared" si="105"/>
        <v>41.910197368421052</v>
      </c>
      <c r="BZ58" s="254"/>
      <c r="CA58" s="112"/>
      <c r="CB58" s="166">
        <f t="shared" si="106"/>
        <v>1.9960997041154747E-2</v>
      </c>
      <c r="CC58" s="254"/>
      <c r="CD58" s="112"/>
      <c r="CE58" s="8">
        <f>'LLU Compliance summary'!I$77</f>
        <v>0.106</v>
      </c>
      <c r="CF58" s="254"/>
      <c r="CG58" s="112"/>
      <c r="CH58" s="182" t="b">
        <f t="shared" si="82"/>
        <v>1</v>
      </c>
      <c r="CI58" s="254"/>
      <c r="CJ58" s="112"/>
      <c r="CK58" s="111">
        <f t="shared" si="107"/>
        <v>1</v>
      </c>
      <c r="CL58" s="111"/>
      <c r="CN58" s="327">
        <v>2512510.4800000004</v>
      </c>
      <c r="CO58" s="339"/>
      <c r="CP58" s="99"/>
      <c r="CQ58" s="100"/>
      <c r="CR58" s="339"/>
      <c r="CS58" s="60">
        <f t="shared" si="83"/>
        <v>0</v>
      </c>
      <c r="CT58" s="61">
        <f t="shared" si="84"/>
        <v>0</v>
      </c>
      <c r="CU58" s="339"/>
      <c r="CV58" s="60">
        <f t="shared" si="85"/>
        <v>0</v>
      </c>
      <c r="CW58" s="61">
        <f t="shared" si="86"/>
        <v>0</v>
      </c>
      <c r="CX58" s="60">
        <f t="shared" si="87"/>
        <v>0</v>
      </c>
      <c r="CY58" s="60">
        <f t="shared" si="88"/>
        <v>0</v>
      </c>
      <c r="CZ58" s="61">
        <f t="shared" si="89"/>
        <v>0</v>
      </c>
      <c r="DA58" s="60">
        <f t="shared" si="90"/>
        <v>0</v>
      </c>
      <c r="DB58" s="60">
        <f t="shared" si="91"/>
        <v>0</v>
      </c>
      <c r="DC58" s="61">
        <f t="shared" si="92"/>
        <v>0</v>
      </c>
      <c r="DD58" s="60">
        <f t="shared" si="108"/>
        <v>0</v>
      </c>
      <c r="DE58" s="60">
        <f t="shared" si="109"/>
        <v>0</v>
      </c>
      <c r="DF58" s="61">
        <f t="shared" si="93"/>
        <v>0</v>
      </c>
      <c r="DG58" s="60">
        <f t="shared" si="94"/>
        <v>0</v>
      </c>
      <c r="DH58" s="60">
        <f t="shared" si="95"/>
        <v>0</v>
      </c>
      <c r="DI58" s="61">
        <f t="shared" si="96"/>
        <v>0</v>
      </c>
      <c r="DJ58" s="60">
        <f t="shared" si="110"/>
        <v>0</v>
      </c>
      <c r="DK58" s="60">
        <f t="shared" si="111"/>
        <v>0</v>
      </c>
      <c r="DL58" s="61">
        <f t="shared" si="97"/>
        <v>0</v>
      </c>
      <c r="DM58" s="60">
        <f t="shared" si="98"/>
        <v>0</v>
      </c>
      <c r="DN58" s="60">
        <f t="shared" si="99"/>
        <v>0</v>
      </c>
      <c r="DO58" s="61">
        <f t="shared" si="100"/>
        <v>0</v>
      </c>
    </row>
    <row r="59" spans="1:119" ht="26.25" customHeight="1" outlineLevel="2" x14ac:dyDescent="0.25">
      <c r="A59" s="351">
        <v>21</v>
      </c>
      <c r="B59" s="134" t="s">
        <v>60</v>
      </c>
      <c r="C59" s="243" t="s">
        <v>249</v>
      </c>
      <c r="D59" s="121"/>
      <c r="E59" s="25"/>
      <c r="F59" s="12">
        <v>1</v>
      </c>
      <c r="K59" s="282">
        <f t="shared" si="101"/>
        <v>229.97</v>
      </c>
      <c r="L59" s="223">
        <f t="shared" ref="L59:M78" si="112">K59</f>
        <v>229.97</v>
      </c>
      <c r="M59" s="183">
        <f t="shared" si="112"/>
        <v>229.97</v>
      </c>
      <c r="N59" s="234">
        <v>235.71</v>
      </c>
      <c r="O59" s="223">
        <f t="shared" si="102"/>
        <v>235.71</v>
      </c>
      <c r="P59" s="234"/>
      <c r="Q59" s="5"/>
      <c r="R59" s="5"/>
      <c r="S59" s="5"/>
      <c r="T59" s="211"/>
      <c r="U59" s="183"/>
      <c r="V59" s="5"/>
      <c r="W59" s="5"/>
      <c r="X59" s="5"/>
      <c r="Y59" s="2"/>
      <c r="Z59" s="255">
        <v>43191</v>
      </c>
      <c r="AA59" s="255">
        <f t="shared" si="103"/>
        <v>43191</v>
      </c>
      <c r="AB59" s="21">
        <v>43252</v>
      </c>
      <c r="AC59" s="21">
        <v>43282</v>
      </c>
      <c r="AD59" s="21">
        <f t="shared" si="104"/>
        <v>43282</v>
      </c>
      <c r="AE59" s="21">
        <v>43556</v>
      </c>
      <c r="AF59" s="21">
        <f t="shared" ref="AF59:AI78" si="113">AE59</f>
        <v>43556</v>
      </c>
      <c r="AG59" s="21">
        <f t="shared" si="113"/>
        <v>43556</v>
      </c>
      <c r="AH59" s="21">
        <f t="shared" si="113"/>
        <v>43556</v>
      </c>
      <c r="AI59" s="22">
        <f t="shared" si="113"/>
        <v>43556</v>
      </c>
      <c r="AJ59" s="21">
        <v>43922</v>
      </c>
      <c r="AK59" s="21">
        <f t="shared" ref="AK59:AN78" si="114">AJ59</f>
        <v>43922</v>
      </c>
      <c r="AL59" s="21">
        <f t="shared" si="114"/>
        <v>43922</v>
      </c>
      <c r="AM59" s="21">
        <f t="shared" si="114"/>
        <v>43922</v>
      </c>
      <c r="AN59" s="22">
        <f t="shared" si="114"/>
        <v>43922</v>
      </c>
      <c r="AO59" s="22">
        <v>44286</v>
      </c>
      <c r="AP59" s="15">
        <f t="shared" si="49"/>
        <v>0</v>
      </c>
      <c r="AQ59" s="16">
        <f t="shared" si="50"/>
        <v>61</v>
      </c>
      <c r="AR59" s="15">
        <f t="shared" si="51"/>
        <v>30</v>
      </c>
      <c r="AS59" s="15">
        <f t="shared" si="52"/>
        <v>0</v>
      </c>
      <c r="AT59" s="16">
        <f t="shared" si="53"/>
        <v>274</v>
      </c>
      <c r="AU59" s="15">
        <f t="shared" si="54"/>
        <v>0</v>
      </c>
      <c r="AV59" s="15">
        <f t="shared" si="55"/>
        <v>0</v>
      </c>
      <c r="AW59" s="15">
        <f t="shared" si="56"/>
        <v>0</v>
      </c>
      <c r="AX59" s="15">
        <f t="shared" si="57"/>
        <v>0</v>
      </c>
      <c r="AY59" s="16">
        <f t="shared" si="58"/>
        <v>366</v>
      </c>
      <c r="AZ59" s="15">
        <f t="shared" si="59"/>
        <v>0</v>
      </c>
      <c r="BA59" s="15">
        <f t="shared" si="60"/>
        <v>0</v>
      </c>
      <c r="BB59" s="15">
        <f t="shared" si="61"/>
        <v>0</v>
      </c>
      <c r="BC59" s="15">
        <f t="shared" si="62"/>
        <v>0</v>
      </c>
      <c r="BD59" s="16">
        <f t="shared" si="63"/>
        <v>365</v>
      </c>
      <c r="BE59" s="6">
        <f t="shared" si="64"/>
        <v>0</v>
      </c>
      <c r="BF59" s="7">
        <f t="shared" si="65"/>
        <v>1</v>
      </c>
      <c r="BG59" s="6">
        <f t="shared" si="66"/>
        <v>9.8684210526315791E-2</v>
      </c>
      <c r="BH59" s="6">
        <f t="shared" si="67"/>
        <v>0</v>
      </c>
      <c r="BI59" s="8">
        <f t="shared" si="68"/>
        <v>0.90131578947368418</v>
      </c>
      <c r="BJ59" s="7" t="b">
        <f t="shared" si="69"/>
        <v>1</v>
      </c>
      <c r="BK59" s="6">
        <f t="shared" si="70"/>
        <v>0</v>
      </c>
      <c r="BL59" s="8">
        <f t="shared" si="71"/>
        <v>0</v>
      </c>
      <c r="BM59" s="8">
        <f t="shared" si="72"/>
        <v>0</v>
      </c>
      <c r="BN59" s="8">
        <f t="shared" si="73"/>
        <v>0</v>
      </c>
      <c r="BO59" s="8">
        <f t="shared" si="74"/>
        <v>1</v>
      </c>
      <c r="BP59" s="7" t="b">
        <f t="shared" si="75"/>
        <v>1</v>
      </c>
      <c r="BQ59" s="155">
        <f t="shared" si="76"/>
        <v>0</v>
      </c>
      <c r="BR59" s="8">
        <f t="shared" si="77"/>
        <v>0</v>
      </c>
      <c r="BS59" s="8">
        <f t="shared" si="78"/>
        <v>0</v>
      </c>
      <c r="BT59" s="8">
        <f t="shared" si="79"/>
        <v>0</v>
      </c>
      <c r="BU59" s="8">
        <f t="shared" si="80"/>
        <v>1</v>
      </c>
      <c r="BV59" s="7" t="b">
        <f t="shared" si="81"/>
        <v>1</v>
      </c>
      <c r="BW59" s="153">
        <v>229.97</v>
      </c>
      <c r="BX59" s="151" t="s">
        <v>22</v>
      </c>
      <c r="BY59" s="151">
        <f t="shared" si="105"/>
        <v>235.14355263157893</v>
      </c>
      <c r="BZ59" s="254"/>
      <c r="CA59" s="112"/>
      <c r="CB59" s="166">
        <f t="shared" si="106"/>
        <v>2.2496641438356866E-2</v>
      </c>
      <c r="CC59" s="254"/>
      <c r="CD59" s="112"/>
      <c r="CE59" s="8">
        <f>'LLU Compliance summary'!I$77</f>
        <v>0.106</v>
      </c>
      <c r="CF59" s="254"/>
      <c r="CG59" s="112"/>
      <c r="CH59" s="182" t="b">
        <f t="shared" si="82"/>
        <v>1</v>
      </c>
      <c r="CI59" s="254"/>
      <c r="CJ59" s="112"/>
      <c r="CK59" s="111">
        <f t="shared" si="107"/>
        <v>1</v>
      </c>
      <c r="CL59" s="111"/>
      <c r="CN59" s="327">
        <v>371061.25</v>
      </c>
      <c r="CO59" s="339"/>
      <c r="CP59" s="99"/>
      <c r="CQ59" s="100"/>
      <c r="CR59" s="339"/>
      <c r="CS59" s="60">
        <f t="shared" si="83"/>
        <v>0</v>
      </c>
      <c r="CT59" s="61">
        <f t="shared" si="84"/>
        <v>0</v>
      </c>
      <c r="CU59" s="339"/>
      <c r="CV59" s="60">
        <f t="shared" si="85"/>
        <v>0</v>
      </c>
      <c r="CW59" s="61">
        <f t="shared" si="86"/>
        <v>0</v>
      </c>
      <c r="CX59" s="60">
        <f t="shared" si="87"/>
        <v>0</v>
      </c>
      <c r="CY59" s="60">
        <f t="shared" si="88"/>
        <v>0</v>
      </c>
      <c r="CZ59" s="61">
        <f t="shared" si="89"/>
        <v>0</v>
      </c>
      <c r="DA59" s="60">
        <f t="shared" si="90"/>
        <v>0</v>
      </c>
      <c r="DB59" s="60">
        <f t="shared" si="91"/>
        <v>0</v>
      </c>
      <c r="DC59" s="61">
        <f t="shared" si="92"/>
        <v>0</v>
      </c>
      <c r="DD59" s="60">
        <f t="shared" si="108"/>
        <v>0</v>
      </c>
      <c r="DE59" s="60">
        <f t="shared" si="109"/>
        <v>0</v>
      </c>
      <c r="DF59" s="61">
        <f t="shared" si="93"/>
        <v>0</v>
      </c>
      <c r="DG59" s="60">
        <f t="shared" si="94"/>
        <v>0</v>
      </c>
      <c r="DH59" s="60">
        <f t="shared" si="95"/>
        <v>0</v>
      </c>
      <c r="DI59" s="61">
        <f t="shared" si="96"/>
        <v>0</v>
      </c>
      <c r="DJ59" s="60">
        <f t="shared" si="110"/>
        <v>0</v>
      </c>
      <c r="DK59" s="60">
        <f t="shared" si="111"/>
        <v>0</v>
      </c>
      <c r="DL59" s="61">
        <f t="shared" si="97"/>
        <v>0</v>
      </c>
      <c r="DM59" s="60">
        <f t="shared" si="98"/>
        <v>0</v>
      </c>
      <c r="DN59" s="60">
        <f t="shared" si="99"/>
        <v>0</v>
      </c>
      <c r="DO59" s="61">
        <f t="shared" si="100"/>
        <v>0</v>
      </c>
    </row>
    <row r="60" spans="1:119" ht="26.25" customHeight="1" outlineLevel="2" x14ac:dyDescent="0.25">
      <c r="A60" s="347">
        <v>22</v>
      </c>
      <c r="B60" s="134" t="s">
        <v>61</v>
      </c>
      <c r="C60" s="243" t="s">
        <v>249</v>
      </c>
      <c r="D60" s="121"/>
      <c r="E60" s="25"/>
      <c r="F60" s="12">
        <v>1</v>
      </c>
      <c r="K60" s="282">
        <f t="shared" si="101"/>
        <v>66.760000000000005</v>
      </c>
      <c r="L60" s="223">
        <f t="shared" si="112"/>
        <v>66.760000000000005</v>
      </c>
      <c r="M60" s="183">
        <f t="shared" si="112"/>
        <v>66.760000000000005</v>
      </c>
      <c r="N60" s="234">
        <v>68.400000000000006</v>
      </c>
      <c r="O60" s="223">
        <f t="shared" si="102"/>
        <v>68.400000000000006</v>
      </c>
      <c r="P60" s="234"/>
      <c r="Q60" s="5"/>
      <c r="R60" s="5"/>
      <c r="S60" s="5"/>
      <c r="T60" s="211"/>
      <c r="U60" s="183"/>
      <c r="V60" s="5"/>
      <c r="W60" s="5"/>
      <c r="X60" s="5"/>
      <c r="Y60" s="2"/>
      <c r="Z60" s="255">
        <v>43191</v>
      </c>
      <c r="AA60" s="255">
        <f t="shared" si="103"/>
        <v>43191</v>
      </c>
      <c r="AB60" s="21">
        <v>43252</v>
      </c>
      <c r="AC60" s="21">
        <v>43282</v>
      </c>
      <c r="AD60" s="21">
        <f t="shared" si="104"/>
        <v>43282</v>
      </c>
      <c r="AE60" s="21">
        <v>43556</v>
      </c>
      <c r="AF60" s="21">
        <f t="shared" si="113"/>
        <v>43556</v>
      </c>
      <c r="AG60" s="21">
        <f t="shared" si="113"/>
        <v>43556</v>
      </c>
      <c r="AH60" s="21">
        <f t="shared" si="113"/>
        <v>43556</v>
      </c>
      <c r="AI60" s="22">
        <f t="shared" si="113"/>
        <v>43556</v>
      </c>
      <c r="AJ60" s="21">
        <v>43922</v>
      </c>
      <c r="AK60" s="21">
        <f t="shared" si="114"/>
        <v>43922</v>
      </c>
      <c r="AL60" s="21">
        <f t="shared" si="114"/>
        <v>43922</v>
      </c>
      <c r="AM60" s="21">
        <f t="shared" si="114"/>
        <v>43922</v>
      </c>
      <c r="AN60" s="22">
        <f t="shared" si="114"/>
        <v>43922</v>
      </c>
      <c r="AO60" s="22">
        <v>44286</v>
      </c>
      <c r="AP60" s="15">
        <f t="shared" si="49"/>
        <v>0</v>
      </c>
      <c r="AQ60" s="16">
        <f t="shared" si="50"/>
        <v>61</v>
      </c>
      <c r="AR60" s="15">
        <f t="shared" si="51"/>
        <v>30</v>
      </c>
      <c r="AS60" s="15">
        <f t="shared" si="52"/>
        <v>0</v>
      </c>
      <c r="AT60" s="16">
        <f t="shared" si="53"/>
        <v>274</v>
      </c>
      <c r="AU60" s="15">
        <f t="shared" si="54"/>
        <v>0</v>
      </c>
      <c r="AV60" s="15">
        <f t="shared" si="55"/>
        <v>0</v>
      </c>
      <c r="AW60" s="15">
        <f t="shared" si="56"/>
        <v>0</v>
      </c>
      <c r="AX60" s="15">
        <f t="shared" si="57"/>
        <v>0</v>
      </c>
      <c r="AY60" s="16">
        <f t="shared" si="58"/>
        <v>366</v>
      </c>
      <c r="AZ60" s="15">
        <f t="shared" si="59"/>
        <v>0</v>
      </c>
      <c r="BA60" s="15">
        <f t="shared" si="60"/>
        <v>0</v>
      </c>
      <c r="BB60" s="15">
        <f t="shared" si="61"/>
        <v>0</v>
      </c>
      <c r="BC60" s="15">
        <f t="shared" si="62"/>
        <v>0</v>
      </c>
      <c r="BD60" s="16">
        <f t="shared" si="63"/>
        <v>365</v>
      </c>
      <c r="BE60" s="6">
        <f t="shared" si="64"/>
        <v>0</v>
      </c>
      <c r="BF60" s="7">
        <f t="shared" si="65"/>
        <v>1</v>
      </c>
      <c r="BG60" s="6">
        <f t="shared" si="66"/>
        <v>9.8684210526315791E-2</v>
      </c>
      <c r="BH60" s="6">
        <f t="shared" si="67"/>
        <v>0</v>
      </c>
      <c r="BI60" s="8">
        <f t="shared" si="68"/>
        <v>0.90131578947368418</v>
      </c>
      <c r="BJ60" s="7" t="b">
        <f t="shared" si="69"/>
        <v>1</v>
      </c>
      <c r="BK60" s="6">
        <f t="shared" si="70"/>
        <v>0</v>
      </c>
      <c r="BL60" s="8">
        <f t="shared" si="71"/>
        <v>0</v>
      </c>
      <c r="BM60" s="8">
        <f t="shared" si="72"/>
        <v>0</v>
      </c>
      <c r="BN60" s="8">
        <f t="shared" si="73"/>
        <v>0</v>
      </c>
      <c r="BO60" s="8">
        <f t="shared" si="74"/>
        <v>1</v>
      </c>
      <c r="BP60" s="7" t="b">
        <f t="shared" si="75"/>
        <v>1</v>
      </c>
      <c r="BQ60" s="155">
        <f t="shared" si="76"/>
        <v>0</v>
      </c>
      <c r="BR60" s="8">
        <f t="shared" si="77"/>
        <v>0</v>
      </c>
      <c r="BS60" s="8">
        <f t="shared" si="78"/>
        <v>0</v>
      </c>
      <c r="BT60" s="8">
        <f t="shared" si="79"/>
        <v>0</v>
      </c>
      <c r="BU60" s="8">
        <f t="shared" si="80"/>
        <v>1</v>
      </c>
      <c r="BV60" s="7" t="b">
        <f t="shared" si="81"/>
        <v>1</v>
      </c>
      <c r="BW60" s="153">
        <v>66.760000000000005</v>
      </c>
      <c r="BX60" s="151" t="s">
        <v>22</v>
      </c>
      <c r="BY60" s="151">
        <f t="shared" si="105"/>
        <v>68.238157894736844</v>
      </c>
      <c r="BZ60" s="254"/>
      <c r="CA60" s="112"/>
      <c r="CB60" s="166">
        <f t="shared" si="106"/>
        <v>2.2141370502349291E-2</v>
      </c>
      <c r="CC60" s="254"/>
      <c r="CD60" s="112"/>
      <c r="CE60" s="8">
        <f>'LLU Compliance summary'!I$77</f>
        <v>0.106</v>
      </c>
      <c r="CF60" s="254"/>
      <c r="CG60" s="112"/>
      <c r="CH60" s="182" t="b">
        <f t="shared" si="82"/>
        <v>1</v>
      </c>
      <c r="CI60" s="254"/>
      <c r="CJ60" s="112"/>
      <c r="CK60" s="111">
        <f t="shared" si="107"/>
        <v>1</v>
      </c>
      <c r="CL60" s="111"/>
      <c r="CN60" s="327">
        <v>1572275.08</v>
      </c>
      <c r="CO60" s="339"/>
      <c r="CP60" s="99"/>
      <c r="CQ60" s="100"/>
      <c r="CR60" s="339"/>
      <c r="CS60" s="60">
        <f t="shared" si="83"/>
        <v>0</v>
      </c>
      <c r="CT60" s="61">
        <f t="shared" si="84"/>
        <v>0</v>
      </c>
      <c r="CU60" s="339"/>
      <c r="CV60" s="60">
        <f t="shared" si="85"/>
        <v>0</v>
      </c>
      <c r="CW60" s="61">
        <f t="shared" si="86"/>
        <v>0</v>
      </c>
      <c r="CX60" s="60">
        <f t="shared" si="87"/>
        <v>0</v>
      </c>
      <c r="CY60" s="60">
        <f t="shared" si="88"/>
        <v>0</v>
      </c>
      <c r="CZ60" s="61">
        <f t="shared" si="89"/>
        <v>0</v>
      </c>
      <c r="DA60" s="60">
        <f t="shared" si="90"/>
        <v>0</v>
      </c>
      <c r="DB60" s="60">
        <f t="shared" si="91"/>
        <v>0</v>
      </c>
      <c r="DC60" s="61">
        <f t="shared" si="92"/>
        <v>0</v>
      </c>
      <c r="DD60" s="60">
        <f t="shared" si="108"/>
        <v>0</v>
      </c>
      <c r="DE60" s="60">
        <f t="shared" si="109"/>
        <v>0</v>
      </c>
      <c r="DF60" s="61">
        <f t="shared" si="93"/>
        <v>0</v>
      </c>
      <c r="DG60" s="60">
        <f t="shared" si="94"/>
        <v>0</v>
      </c>
      <c r="DH60" s="60">
        <f t="shared" si="95"/>
        <v>0</v>
      </c>
      <c r="DI60" s="61">
        <f t="shared" si="96"/>
        <v>0</v>
      </c>
      <c r="DJ60" s="60">
        <f t="shared" si="110"/>
        <v>0</v>
      </c>
      <c r="DK60" s="60">
        <f t="shared" si="111"/>
        <v>0</v>
      </c>
      <c r="DL60" s="61">
        <f t="shared" si="97"/>
        <v>0</v>
      </c>
      <c r="DM60" s="60">
        <f t="shared" si="98"/>
        <v>0</v>
      </c>
      <c r="DN60" s="60">
        <f t="shared" si="99"/>
        <v>0</v>
      </c>
      <c r="DO60" s="61">
        <f t="shared" si="100"/>
        <v>0</v>
      </c>
    </row>
    <row r="61" spans="1:119" ht="26.25" customHeight="1" outlineLevel="2" x14ac:dyDescent="0.25">
      <c r="A61" s="347">
        <v>23</v>
      </c>
      <c r="B61" s="134" t="s">
        <v>62</v>
      </c>
      <c r="C61" s="243" t="s">
        <v>249</v>
      </c>
      <c r="D61" s="121"/>
      <c r="E61" s="25"/>
      <c r="F61" s="12">
        <v>1</v>
      </c>
      <c r="K61" s="282">
        <f t="shared" si="101"/>
        <v>335.93</v>
      </c>
      <c r="L61" s="223">
        <f t="shared" si="112"/>
        <v>335.93</v>
      </c>
      <c r="M61" s="183">
        <f t="shared" si="112"/>
        <v>335.93</v>
      </c>
      <c r="N61" s="234">
        <v>344.32</v>
      </c>
      <c r="O61" s="223">
        <f t="shared" si="102"/>
        <v>344.32</v>
      </c>
      <c r="P61" s="234"/>
      <c r="Q61" s="5"/>
      <c r="R61" s="5"/>
      <c r="S61" s="5"/>
      <c r="T61" s="211"/>
      <c r="U61" s="183"/>
      <c r="V61" s="5"/>
      <c r="W61" s="5"/>
      <c r="X61" s="5"/>
      <c r="Y61" s="2"/>
      <c r="Z61" s="255">
        <v>43191</v>
      </c>
      <c r="AA61" s="255">
        <f t="shared" si="103"/>
        <v>43191</v>
      </c>
      <c r="AB61" s="21">
        <v>43252</v>
      </c>
      <c r="AC61" s="21">
        <v>43282</v>
      </c>
      <c r="AD61" s="21">
        <f t="shared" si="104"/>
        <v>43282</v>
      </c>
      <c r="AE61" s="21">
        <v>43556</v>
      </c>
      <c r="AF61" s="21">
        <f t="shared" si="113"/>
        <v>43556</v>
      </c>
      <c r="AG61" s="21">
        <f t="shared" si="113"/>
        <v>43556</v>
      </c>
      <c r="AH61" s="21">
        <f t="shared" si="113"/>
        <v>43556</v>
      </c>
      <c r="AI61" s="22">
        <f t="shared" si="113"/>
        <v>43556</v>
      </c>
      <c r="AJ61" s="21">
        <v>43922</v>
      </c>
      <c r="AK61" s="21">
        <f t="shared" si="114"/>
        <v>43922</v>
      </c>
      <c r="AL61" s="21">
        <f t="shared" si="114"/>
        <v>43922</v>
      </c>
      <c r="AM61" s="21">
        <f t="shared" si="114"/>
        <v>43922</v>
      </c>
      <c r="AN61" s="22">
        <f t="shared" si="114"/>
        <v>43922</v>
      </c>
      <c r="AO61" s="22">
        <v>44286</v>
      </c>
      <c r="AP61" s="15">
        <f t="shared" si="49"/>
        <v>0</v>
      </c>
      <c r="AQ61" s="16">
        <f t="shared" si="50"/>
        <v>61</v>
      </c>
      <c r="AR61" s="15">
        <f t="shared" si="51"/>
        <v>30</v>
      </c>
      <c r="AS61" s="15">
        <f t="shared" si="52"/>
        <v>0</v>
      </c>
      <c r="AT61" s="16">
        <f t="shared" si="53"/>
        <v>274</v>
      </c>
      <c r="AU61" s="15">
        <f t="shared" si="54"/>
        <v>0</v>
      </c>
      <c r="AV61" s="15">
        <f t="shared" si="55"/>
        <v>0</v>
      </c>
      <c r="AW61" s="15">
        <f t="shared" si="56"/>
        <v>0</v>
      </c>
      <c r="AX61" s="15">
        <f t="shared" si="57"/>
        <v>0</v>
      </c>
      <c r="AY61" s="16">
        <f t="shared" si="58"/>
        <v>366</v>
      </c>
      <c r="AZ61" s="15">
        <f t="shared" si="59"/>
        <v>0</v>
      </c>
      <c r="BA61" s="15">
        <f t="shared" si="60"/>
        <v>0</v>
      </c>
      <c r="BB61" s="15">
        <f t="shared" si="61"/>
        <v>0</v>
      </c>
      <c r="BC61" s="15">
        <f t="shared" si="62"/>
        <v>0</v>
      </c>
      <c r="BD61" s="16">
        <f t="shared" si="63"/>
        <v>365</v>
      </c>
      <c r="BE61" s="6">
        <f t="shared" si="64"/>
        <v>0</v>
      </c>
      <c r="BF61" s="7">
        <f t="shared" si="65"/>
        <v>1</v>
      </c>
      <c r="BG61" s="6">
        <f t="shared" si="66"/>
        <v>9.8684210526315791E-2</v>
      </c>
      <c r="BH61" s="6">
        <f t="shared" si="67"/>
        <v>0</v>
      </c>
      <c r="BI61" s="8">
        <f t="shared" si="68"/>
        <v>0.90131578947368418</v>
      </c>
      <c r="BJ61" s="7" t="b">
        <f t="shared" si="69"/>
        <v>1</v>
      </c>
      <c r="BK61" s="6">
        <f t="shared" si="70"/>
        <v>0</v>
      </c>
      <c r="BL61" s="8">
        <f t="shared" si="71"/>
        <v>0</v>
      </c>
      <c r="BM61" s="8">
        <f t="shared" si="72"/>
        <v>0</v>
      </c>
      <c r="BN61" s="8">
        <f t="shared" si="73"/>
        <v>0</v>
      </c>
      <c r="BO61" s="8">
        <f t="shared" si="74"/>
        <v>1</v>
      </c>
      <c r="BP61" s="7" t="b">
        <f t="shared" si="75"/>
        <v>1</v>
      </c>
      <c r="BQ61" s="155">
        <f t="shared" si="76"/>
        <v>0</v>
      </c>
      <c r="BR61" s="8">
        <f t="shared" si="77"/>
        <v>0</v>
      </c>
      <c r="BS61" s="8">
        <f t="shared" si="78"/>
        <v>0</v>
      </c>
      <c r="BT61" s="8">
        <f t="shared" si="79"/>
        <v>0</v>
      </c>
      <c r="BU61" s="8">
        <f t="shared" si="80"/>
        <v>1</v>
      </c>
      <c r="BV61" s="7" t="b">
        <f t="shared" si="81"/>
        <v>1</v>
      </c>
      <c r="BW61" s="153">
        <v>335.93</v>
      </c>
      <c r="BX61" s="151" t="s">
        <v>22</v>
      </c>
      <c r="BY61" s="151">
        <f t="shared" si="105"/>
        <v>343.4920394736842</v>
      </c>
      <c r="BZ61" s="254"/>
      <c r="CA61" s="112"/>
      <c r="CB61" s="166">
        <f t="shared" si="106"/>
        <v>2.2510759603739453E-2</v>
      </c>
      <c r="CC61" s="254"/>
      <c r="CD61" s="112"/>
      <c r="CE61" s="8">
        <f>'LLU Compliance summary'!I$77</f>
        <v>0.106</v>
      </c>
      <c r="CF61" s="254"/>
      <c r="CG61" s="112"/>
      <c r="CH61" s="182" t="b">
        <f t="shared" si="82"/>
        <v>1</v>
      </c>
      <c r="CI61" s="254"/>
      <c r="CJ61" s="112"/>
      <c r="CK61" s="111">
        <f t="shared" si="107"/>
        <v>1</v>
      </c>
      <c r="CL61" s="111"/>
      <c r="CN61" s="327">
        <v>104289.87999999996</v>
      </c>
      <c r="CO61" s="339"/>
      <c r="CP61" s="99"/>
      <c r="CQ61" s="100"/>
      <c r="CR61" s="339"/>
      <c r="CS61" s="60">
        <f t="shared" si="83"/>
        <v>0</v>
      </c>
      <c r="CT61" s="61">
        <f t="shared" si="84"/>
        <v>0</v>
      </c>
      <c r="CU61" s="339"/>
      <c r="CV61" s="60">
        <f t="shared" si="85"/>
        <v>0</v>
      </c>
      <c r="CW61" s="61">
        <f t="shared" si="86"/>
        <v>0</v>
      </c>
      <c r="CX61" s="60">
        <f t="shared" si="87"/>
        <v>0</v>
      </c>
      <c r="CY61" s="60">
        <f t="shared" si="88"/>
        <v>0</v>
      </c>
      <c r="CZ61" s="61">
        <f t="shared" si="89"/>
        <v>0</v>
      </c>
      <c r="DA61" s="60">
        <f t="shared" si="90"/>
        <v>0</v>
      </c>
      <c r="DB61" s="60">
        <f t="shared" si="91"/>
        <v>0</v>
      </c>
      <c r="DC61" s="61">
        <f t="shared" si="92"/>
        <v>0</v>
      </c>
      <c r="DD61" s="60">
        <f t="shared" si="108"/>
        <v>0</v>
      </c>
      <c r="DE61" s="60">
        <f t="shared" si="109"/>
        <v>0</v>
      </c>
      <c r="DF61" s="61">
        <f t="shared" si="93"/>
        <v>0</v>
      </c>
      <c r="DG61" s="60">
        <f t="shared" si="94"/>
        <v>0</v>
      </c>
      <c r="DH61" s="60">
        <f t="shared" si="95"/>
        <v>0</v>
      </c>
      <c r="DI61" s="61">
        <f t="shared" si="96"/>
        <v>0</v>
      </c>
      <c r="DJ61" s="60">
        <f t="shared" si="110"/>
        <v>0</v>
      </c>
      <c r="DK61" s="60">
        <f t="shared" si="111"/>
        <v>0</v>
      </c>
      <c r="DL61" s="61">
        <f t="shared" si="97"/>
        <v>0</v>
      </c>
      <c r="DM61" s="60">
        <f t="shared" si="98"/>
        <v>0</v>
      </c>
      <c r="DN61" s="60">
        <f t="shared" si="99"/>
        <v>0</v>
      </c>
      <c r="DO61" s="61">
        <f t="shared" si="100"/>
        <v>0</v>
      </c>
    </row>
    <row r="62" spans="1:119" ht="26.25" customHeight="1" outlineLevel="2" x14ac:dyDescent="0.25">
      <c r="A62" s="347">
        <v>24</v>
      </c>
      <c r="B62" s="134" t="s">
        <v>63</v>
      </c>
      <c r="C62" s="243" t="s">
        <v>249</v>
      </c>
      <c r="D62" s="121"/>
      <c r="E62" s="25"/>
      <c r="F62" s="12">
        <v>1</v>
      </c>
      <c r="K62" s="282">
        <f t="shared" si="101"/>
        <v>551.74</v>
      </c>
      <c r="L62" s="223">
        <f t="shared" si="112"/>
        <v>551.74</v>
      </c>
      <c r="M62" s="183">
        <f t="shared" si="112"/>
        <v>551.74</v>
      </c>
      <c r="N62" s="234">
        <v>565.53</v>
      </c>
      <c r="O62" s="223">
        <f t="shared" si="102"/>
        <v>565.53</v>
      </c>
      <c r="P62" s="234"/>
      <c r="Q62" s="5"/>
      <c r="R62" s="5"/>
      <c r="S62" s="5"/>
      <c r="T62" s="211"/>
      <c r="U62" s="183"/>
      <c r="V62" s="5"/>
      <c r="W62" s="5"/>
      <c r="X62" s="5"/>
      <c r="Y62" s="2"/>
      <c r="Z62" s="255">
        <v>43191</v>
      </c>
      <c r="AA62" s="255">
        <f t="shared" si="103"/>
        <v>43191</v>
      </c>
      <c r="AB62" s="21">
        <v>43252</v>
      </c>
      <c r="AC62" s="21">
        <v>43282</v>
      </c>
      <c r="AD62" s="21">
        <f t="shared" si="104"/>
        <v>43282</v>
      </c>
      <c r="AE62" s="21">
        <v>43556</v>
      </c>
      <c r="AF62" s="21">
        <f t="shared" si="113"/>
        <v>43556</v>
      </c>
      <c r="AG62" s="21">
        <f t="shared" si="113"/>
        <v>43556</v>
      </c>
      <c r="AH62" s="21">
        <f t="shared" si="113"/>
        <v>43556</v>
      </c>
      <c r="AI62" s="22">
        <f t="shared" si="113"/>
        <v>43556</v>
      </c>
      <c r="AJ62" s="21">
        <v>43922</v>
      </c>
      <c r="AK62" s="21">
        <f t="shared" si="114"/>
        <v>43922</v>
      </c>
      <c r="AL62" s="21">
        <f t="shared" si="114"/>
        <v>43922</v>
      </c>
      <c r="AM62" s="21">
        <f t="shared" si="114"/>
        <v>43922</v>
      </c>
      <c r="AN62" s="22">
        <f t="shared" si="114"/>
        <v>43922</v>
      </c>
      <c r="AO62" s="22">
        <v>44286</v>
      </c>
      <c r="AP62" s="15">
        <f t="shared" si="49"/>
        <v>0</v>
      </c>
      <c r="AQ62" s="16">
        <f t="shared" si="50"/>
        <v>61</v>
      </c>
      <c r="AR62" s="15">
        <f t="shared" si="51"/>
        <v>30</v>
      </c>
      <c r="AS62" s="15">
        <f t="shared" si="52"/>
        <v>0</v>
      </c>
      <c r="AT62" s="16">
        <f t="shared" si="53"/>
        <v>274</v>
      </c>
      <c r="AU62" s="15">
        <f t="shared" si="54"/>
        <v>0</v>
      </c>
      <c r="AV62" s="15">
        <f t="shared" si="55"/>
        <v>0</v>
      </c>
      <c r="AW62" s="15">
        <f t="shared" si="56"/>
        <v>0</v>
      </c>
      <c r="AX62" s="15">
        <f t="shared" si="57"/>
        <v>0</v>
      </c>
      <c r="AY62" s="16">
        <f t="shared" si="58"/>
        <v>366</v>
      </c>
      <c r="AZ62" s="15">
        <f t="shared" si="59"/>
        <v>0</v>
      </c>
      <c r="BA62" s="15">
        <f t="shared" si="60"/>
        <v>0</v>
      </c>
      <c r="BB62" s="15">
        <f t="shared" si="61"/>
        <v>0</v>
      </c>
      <c r="BC62" s="15">
        <f t="shared" si="62"/>
        <v>0</v>
      </c>
      <c r="BD62" s="16">
        <f t="shared" si="63"/>
        <v>365</v>
      </c>
      <c r="BE62" s="6">
        <f t="shared" si="64"/>
        <v>0</v>
      </c>
      <c r="BF62" s="7">
        <f t="shared" si="65"/>
        <v>1</v>
      </c>
      <c r="BG62" s="6">
        <f t="shared" si="66"/>
        <v>9.8684210526315791E-2</v>
      </c>
      <c r="BH62" s="6">
        <f t="shared" si="67"/>
        <v>0</v>
      </c>
      <c r="BI62" s="8">
        <f t="shared" si="68"/>
        <v>0.90131578947368418</v>
      </c>
      <c r="BJ62" s="7" t="b">
        <f t="shared" si="69"/>
        <v>1</v>
      </c>
      <c r="BK62" s="6">
        <f t="shared" si="70"/>
        <v>0</v>
      </c>
      <c r="BL62" s="8">
        <f t="shared" si="71"/>
        <v>0</v>
      </c>
      <c r="BM62" s="8">
        <f t="shared" si="72"/>
        <v>0</v>
      </c>
      <c r="BN62" s="8">
        <f t="shared" si="73"/>
        <v>0</v>
      </c>
      <c r="BO62" s="8">
        <f t="shared" si="74"/>
        <v>1</v>
      </c>
      <c r="BP62" s="7" t="b">
        <f t="shared" si="75"/>
        <v>1</v>
      </c>
      <c r="BQ62" s="155">
        <f t="shared" si="76"/>
        <v>0</v>
      </c>
      <c r="BR62" s="8">
        <f t="shared" si="77"/>
        <v>0</v>
      </c>
      <c r="BS62" s="8">
        <f t="shared" si="78"/>
        <v>0</v>
      </c>
      <c r="BT62" s="8">
        <f t="shared" si="79"/>
        <v>0</v>
      </c>
      <c r="BU62" s="8">
        <f t="shared" si="80"/>
        <v>1</v>
      </c>
      <c r="BV62" s="7" t="b">
        <f t="shared" si="81"/>
        <v>1</v>
      </c>
      <c r="BW62" s="153">
        <v>551.74</v>
      </c>
      <c r="BX62" s="151" t="s">
        <v>22</v>
      </c>
      <c r="BY62" s="151">
        <f t="shared" si="105"/>
        <v>564.1691447368421</v>
      </c>
      <c r="BZ62" s="254"/>
      <c r="CA62" s="112"/>
      <c r="CB62" s="166">
        <f t="shared" si="106"/>
        <v>2.2527177179182387E-2</v>
      </c>
      <c r="CC62" s="254"/>
      <c r="CD62" s="112"/>
      <c r="CE62" s="8">
        <f>'LLU Compliance summary'!I$77</f>
        <v>0.106</v>
      </c>
      <c r="CF62" s="254"/>
      <c r="CG62" s="112"/>
      <c r="CH62" s="182" t="b">
        <f t="shared" si="82"/>
        <v>1</v>
      </c>
      <c r="CI62" s="254"/>
      <c r="CJ62" s="112"/>
      <c r="CK62" s="111">
        <f t="shared" si="107"/>
        <v>1</v>
      </c>
      <c r="CL62" s="111"/>
      <c r="CN62" s="327">
        <v>0</v>
      </c>
      <c r="CO62" s="339"/>
      <c r="CP62" s="99"/>
      <c r="CQ62" s="100"/>
      <c r="CR62" s="339"/>
      <c r="CS62" s="60">
        <f t="shared" si="83"/>
        <v>0</v>
      </c>
      <c r="CT62" s="61">
        <f t="shared" si="84"/>
        <v>0</v>
      </c>
      <c r="CU62" s="339"/>
      <c r="CV62" s="60">
        <f t="shared" si="85"/>
        <v>0</v>
      </c>
      <c r="CW62" s="61">
        <f t="shared" si="86"/>
        <v>0</v>
      </c>
      <c r="CX62" s="60">
        <f t="shared" si="87"/>
        <v>0</v>
      </c>
      <c r="CY62" s="60">
        <f t="shared" si="88"/>
        <v>0</v>
      </c>
      <c r="CZ62" s="61">
        <f t="shared" si="89"/>
        <v>0</v>
      </c>
      <c r="DA62" s="60">
        <f t="shared" si="90"/>
        <v>0</v>
      </c>
      <c r="DB62" s="60">
        <f t="shared" si="91"/>
        <v>0</v>
      </c>
      <c r="DC62" s="61">
        <f t="shared" si="92"/>
        <v>0</v>
      </c>
      <c r="DD62" s="60">
        <f t="shared" si="108"/>
        <v>0</v>
      </c>
      <c r="DE62" s="60">
        <f t="shared" si="109"/>
        <v>0</v>
      </c>
      <c r="DF62" s="61">
        <f t="shared" si="93"/>
        <v>0</v>
      </c>
      <c r="DG62" s="60">
        <f t="shared" si="94"/>
        <v>0</v>
      </c>
      <c r="DH62" s="60">
        <f t="shared" si="95"/>
        <v>0</v>
      </c>
      <c r="DI62" s="61">
        <f t="shared" si="96"/>
        <v>0</v>
      </c>
      <c r="DJ62" s="60">
        <f t="shared" si="110"/>
        <v>0</v>
      </c>
      <c r="DK62" s="60">
        <f t="shared" si="111"/>
        <v>0</v>
      </c>
      <c r="DL62" s="61">
        <f t="shared" si="97"/>
        <v>0</v>
      </c>
      <c r="DM62" s="60">
        <f t="shared" si="98"/>
        <v>0</v>
      </c>
      <c r="DN62" s="60">
        <f t="shared" si="99"/>
        <v>0</v>
      </c>
      <c r="DO62" s="61">
        <f t="shared" si="100"/>
        <v>0</v>
      </c>
    </row>
    <row r="63" spans="1:119" ht="26.25" customHeight="1" outlineLevel="2" x14ac:dyDescent="0.25">
      <c r="A63" s="347">
        <v>25</v>
      </c>
      <c r="B63" s="134" t="s">
        <v>64</v>
      </c>
      <c r="C63" s="243" t="s">
        <v>249</v>
      </c>
      <c r="D63" s="121"/>
      <c r="E63" s="25"/>
      <c r="F63" s="12">
        <v>1</v>
      </c>
      <c r="K63" s="282">
        <f t="shared" si="101"/>
        <v>613.5</v>
      </c>
      <c r="L63" s="223">
        <f t="shared" si="112"/>
        <v>613.5</v>
      </c>
      <c r="M63" s="183">
        <f t="shared" si="112"/>
        <v>613.5</v>
      </c>
      <c r="N63" s="234">
        <v>628.84</v>
      </c>
      <c r="O63" s="223">
        <f t="shared" si="102"/>
        <v>628.84</v>
      </c>
      <c r="P63" s="234"/>
      <c r="Q63" s="5"/>
      <c r="R63" s="5"/>
      <c r="S63" s="5"/>
      <c r="T63" s="211"/>
      <c r="U63" s="183"/>
      <c r="V63" s="5"/>
      <c r="W63" s="5"/>
      <c r="X63" s="5"/>
      <c r="Y63" s="2"/>
      <c r="Z63" s="255">
        <v>43191</v>
      </c>
      <c r="AA63" s="255">
        <f t="shared" si="103"/>
        <v>43191</v>
      </c>
      <c r="AB63" s="21">
        <v>43252</v>
      </c>
      <c r="AC63" s="21">
        <v>43282</v>
      </c>
      <c r="AD63" s="21">
        <f t="shared" si="104"/>
        <v>43282</v>
      </c>
      <c r="AE63" s="21">
        <v>43556</v>
      </c>
      <c r="AF63" s="21">
        <f t="shared" si="113"/>
        <v>43556</v>
      </c>
      <c r="AG63" s="21">
        <f t="shared" si="113"/>
        <v>43556</v>
      </c>
      <c r="AH63" s="21">
        <f t="shared" si="113"/>
        <v>43556</v>
      </c>
      <c r="AI63" s="22">
        <f t="shared" si="113"/>
        <v>43556</v>
      </c>
      <c r="AJ63" s="21">
        <v>43922</v>
      </c>
      <c r="AK63" s="21">
        <f t="shared" si="114"/>
        <v>43922</v>
      </c>
      <c r="AL63" s="21">
        <f t="shared" si="114"/>
        <v>43922</v>
      </c>
      <c r="AM63" s="21">
        <f t="shared" si="114"/>
        <v>43922</v>
      </c>
      <c r="AN63" s="22">
        <f t="shared" si="114"/>
        <v>43922</v>
      </c>
      <c r="AO63" s="22">
        <v>44286</v>
      </c>
      <c r="AP63" s="15">
        <f t="shared" si="49"/>
        <v>0</v>
      </c>
      <c r="AQ63" s="16">
        <f t="shared" si="50"/>
        <v>61</v>
      </c>
      <c r="AR63" s="15">
        <f t="shared" si="51"/>
        <v>30</v>
      </c>
      <c r="AS63" s="15">
        <f t="shared" si="52"/>
        <v>0</v>
      </c>
      <c r="AT63" s="16">
        <f t="shared" si="53"/>
        <v>274</v>
      </c>
      <c r="AU63" s="15">
        <f t="shared" si="54"/>
        <v>0</v>
      </c>
      <c r="AV63" s="15">
        <f t="shared" si="55"/>
        <v>0</v>
      </c>
      <c r="AW63" s="15">
        <f t="shared" si="56"/>
        <v>0</v>
      </c>
      <c r="AX63" s="15">
        <f t="shared" si="57"/>
        <v>0</v>
      </c>
      <c r="AY63" s="16">
        <f t="shared" si="58"/>
        <v>366</v>
      </c>
      <c r="AZ63" s="15">
        <f t="shared" si="59"/>
        <v>0</v>
      </c>
      <c r="BA63" s="15">
        <f t="shared" si="60"/>
        <v>0</v>
      </c>
      <c r="BB63" s="15">
        <f t="shared" si="61"/>
        <v>0</v>
      </c>
      <c r="BC63" s="15">
        <f t="shared" si="62"/>
        <v>0</v>
      </c>
      <c r="BD63" s="16">
        <f t="shared" si="63"/>
        <v>365</v>
      </c>
      <c r="BE63" s="6">
        <f t="shared" si="64"/>
        <v>0</v>
      </c>
      <c r="BF63" s="7">
        <f t="shared" si="65"/>
        <v>1</v>
      </c>
      <c r="BG63" s="6">
        <f t="shared" si="66"/>
        <v>9.8684210526315791E-2</v>
      </c>
      <c r="BH63" s="6">
        <f t="shared" si="67"/>
        <v>0</v>
      </c>
      <c r="BI63" s="8">
        <f t="shared" si="68"/>
        <v>0.90131578947368418</v>
      </c>
      <c r="BJ63" s="7" t="b">
        <f t="shared" si="69"/>
        <v>1</v>
      </c>
      <c r="BK63" s="6">
        <f t="shared" si="70"/>
        <v>0</v>
      </c>
      <c r="BL63" s="8">
        <f t="shared" si="71"/>
        <v>0</v>
      </c>
      <c r="BM63" s="8">
        <f t="shared" si="72"/>
        <v>0</v>
      </c>
      <c r="BN63" s="8">
        <f t="shared" si="73"/>
        <v>0</v>
      </c>
      <c r="BO63" s="8">
        <f t="shared" si="74"/>
        <v>1</v>
      </c>
      <c r="BP63" s="7" t="b">
        <f t="shared" si="75"/>
        <v>1</v>
      </c>
      <c r="BQ63" s="155">
        <f t="shared" si="76"/>
        <v>0</v>
      </c>
      <c r="BR63" s="8">
        <f t="shared" si="77"/>
        <v>0</v>
      </c>
      <c r="BS63" s="8">
        <f t="shared" si="78"/>
        <v>0</v>
      </c>
      <c r="BT63" s="8">
        <f t="shared" si="79"/>
        <v>0</v>
      </c>
      <c r="BU63" s="8">
        <f t="shared" si="80"/>
        <v>1</v>
      </c>
      <c r="BV63" s="7" t="b">
        <f t="shared" si="81"/>
        <v>1</v>
      </c>
      <c r="BW63" s="153">
        <v>613.5</v>
      </c>
      <c r="BX63" s="151" t="s">
        <v>22</v>
      </c>
      <c r="BY63" s="151">
        <f t="shared" si="105"/>
        <v>627.32618421052643</v>
      </c>
      <c r="BZ63" s="254"/>
      <c r="CA63" s="112"/>
      <c r="CB63" s="166">
        <f t="shared" si="106"/>
        <v>2.2536567580320188E-2</v>
      </c>
      <c r="CC63" s="254"/>
      <c r="CD63" s="112"/>
      <c r="CE63" s="8">
        <f>'LLU Compliance summary'!I$77</f>
        <v>0.106</v>
      </c>
      <c r="CF63" s="254"/>
      <c r="CG63" s="112"/>
      <c r="CH63" s="182" t="b">
        <f t="shared" si="82"/>
        <v>1</v>
      </c>
      <c r="CI63" s="254"/>
      <c r="CJ63" s="112"/>
      <c r="CK63" s="111">
        <f t="shared" si="107"/>
        <v>1</v>
      </c>
      <c r="CL63" s="111"/>
      <c r="CN63" s="327">
        <v>0</v>
      </c>
      <c r="CO63" s="339"/>
      <c r="CP63" s="99"/>
      <c r="CQ63" s="100"/>
      <c r="CR63" s="339"/>
      <c r="CS63" s="60">
        <f t="shared" si="83"/>
        <v>0</v>
      </c>
      <c r="CT63" s="61">
        <f t="shared" si="84"/>
        <v>0</v>
      </c>
      <c r="CU63" s="339"/>
      <c r="CV63" s="60">
        <f t="shared" si="85"/>
        <v>0</v>
      </c>
      <c r="CW63" s="61">
        <f t="shared" si="86"/>
        <v>0</v>
      </c>
      <c r="CX63" s="60">
        <f t="shared" si="87"/>
        <v>0</v>
      </c>
      <c r="CY63" s="60">
        <f t="shared" si="88"/>
        <v>0</v>
      </c>
      <c r="CZ63" s="61">
        <f t="shared" si="89"/>
        <v>0</v>
      </c>
      <c r="DA63" s="60">
        <f t="shared" si="90"/>
        <v>0</v>
      </c>
      <c r="DB63" s="60">
        <f t="shared" si="91"/>
        <v>0</v>
      </c>
      <c r="DC63" s="61">
        <f t="shared" si="92"/>
        <v>0</v>
      </c>
      <c r="DD63" s="60">
        <f t="shared" si="108"/>
        <v>0</v>
      </c>
      <c r="DE63" s="60">
        <f t="shared" si="109"/>
        <v>0</v>
      </c>
      <c r="DF63" s="61">
        <f t="shared" si="93"/>
        <v>0</v>
      </c>
      <c r="DG63" s="60">
        <f t="shared" si="94"/>
        <v>0</v>
      </c>
      <c r="DH63" s="60">
        <f t="shared" si="95"/>
        <v>0</v>
      </c>
      <c r="DI63" s="61">
        <f t="shared" si="96"/>
        <v>0</v>
      </c>
      <c r="DJ63" s="60">
        <f t="shared" si="110"/>
        <v>0</v>
      </c>
      <c r="DK63" s="60">
        <f t="shared" si="111"/>
        <v>0</v>
      </c>
      <c r="DL63" s="61">
        <f t="shared" si="97"/>
        <v>0</v>
      </c>
      <c r="DM63" s="60">
        <f t="shared" si="98"/>
        <v>0</v>
      </c>
      <c r="DN63" s="60">
        <f t="shared" si="99"/>
        <v>0</v>
      </c>
      <c r="DO63" s="61">
        <f t="shared" si="100"/>
        <v>0</v>
      </c>
    </row>
    <row r="64" spans="1:119" ht="26.25" customHeight="1" outlineLevel="2" x14ac:dyDescent="0.25">
      <c r="A64" s="347">
        <v>26</v>
      </c>
      <c r="B64" s="134" t="s">
        <v>65</v>
      </c>
      <c r="C64" s="243" t="s">
        <v>249</v>
      </c>
      <c r="D64" s="121"/>
      <c r="E64" s="25"/>
      <c r="F64" s="12">
        <v>1</v>
      </c>
      <c r="K64" s="282">
        <f t="shared" si="101"/>
        <v>673.62</v>
      </c>
      <c r="L64" s="223">
        <f t="shared" si="112"/>
        <v>673.62</v>
      </c>
      <c r="M64" s="183">
        <f t="shared" si="112"/>
        <v>673.62</v>
      </c>
      <c r="N64" s="234">
        <v>722.25</v>
      </c>
      <c r="O64" s="223">
        <f t="shared" si="102"/>
        <v>722.25</v>
      </c>
      <c r="P64" s="234"/>
      <c r="Q64" s="5"/>
      <c r="R64" s="5"/>
      <c r="S64" s="5"/>
      <c r="T64" s="211"/>
      <c r="U64" s="183"/>
      <c r="V64" s="5"/>
      <c r="W64" s="5"/>
      <c r="X64" s="5"/>
      <c r="Y64" s="2"/>
      <c r="Z64" s="255">
        <v>43191</v>
      </c>
      <c r="AA64" s="255">
        <f t="shared" si="103"/>
        <v>43191</v>
      </c>
      <c r="AB64" s="21">
        <v>43252</v>
      </c>
      <c r="AC64" s="21">
        <v>43282</v>
      </c>
      <c r="AD64" s="21">
        <f t="shared" si="104"/>
        <v>43282</v>
      </c>
      <c r="AE64" s="21">
        <v>43556</v>
      </c>
      <c r="AF64" s="21">
        <f t="shared" si="113"/>
        <v>43556</v>
      </c>
      <c r="AG64" s="21">
        <f t="shared" si="113"/>
        <v>43556</v>
      </c>
      <c r="AH64" s="21">
        <f t="shared" si="113"/>
        <v>43556</v>
      </c>
      <c r="AI64" s="22">
        <f t="shared" si="113"/>
        <v>43556</v>
      </c>
      <c r="AJ64" s="21">
        <v>43922</v>
      </c>
      <c r="AK64" s="21">
        <f t="shared" si="114"/>
        <v>43922</v>
      </c>
      <c r="AL64" s="21">
        <f t="shared" si="114"/>
        <v>43922</v>
      </c>
      <c r="AM64" s="21">
        <f t="shared" si="114"/>
        <v>43922</v>
      </c>
      <c r="AN64" s="22">
        <f t="shared" si="114"/>
        <v>43922</v>
      </c>
      <c r="AO64" s="22">
        <v>44286</v>
      </c>
      <c r="AP64" s="15">
        <f t="shared" si="49"/>
        <v>0</v>
      </c>
      <c r="AQ64" s="16">
        <f t="shared" si="50"/>
        <v>61</v>
      </c>
      <c r="AR64" s="15">
        <f t="shared" si="51"/>
        <v>30</v>
      </c>
      <c r="AS64" s="15">
        <f t="shared" si="52"/>
        <v>0</v>
      </c>
      <c r="AT64" s="16">
        <f t="shared" si="53"/>
        <v>274</v>
      </c>
      <c r="AU64" s="15">
        <f t="shared" si="54"/>
        <v>0</v>
      </c>
      <c r="AV64" s="15">
        <f t="shared" si="55"/>
        <v>0</v>
      </c>
      <c r="AW64" s="15">
        <f t="shared" si="56"/>
        <v>0</v>
      </c>
      <c r="AX64" s="15">
        <f t="shared" si="57"/>
        <v>0</v>
      </c>
      <c r="AY64" s="16">
        <f t="shared" si="58"/>
        <v>366</v>
      </c>
      <c r="AZ64" s="15">
        <f t="shared" si="59"/>
        <v>0</v>
      </c>
      <c r="BA64" s="15">
        <f t="shared" si="60"/>
        <v>0</v>
      </c>
      <c r="BB64" s="15">
        <f t="shared" si="61"/>
        <v>0</v>
      </c>
      <c r="BC64" s="15">
        <f t="shared" si="62"/>
        <v>0</v>
      </c>
      <c r="BD64" s="16">
        <f t="shared" si="63"/>
        <v>365</v>
      </c>
      <c r="BE64" s="6">
        <f t="shared" si="64"/>
        <v>0</v>
      </c>
      <c r="BF64" s="7">
        <f t="shared" si="65"/>
        <v>1</v>
      </c>
      <c r="BG64" s="6">
        <f t="shared" si="66"/>
        <v>9.8684210526315791E-2</v>
      </c>
      <c r="BH64" s="6">
        <f t="shared" si="67"/>
        <v>0</v>
      </c>
      <c r="BI64" s="8">
        <f t="shared" si="68"/>
        <v>0.90131578947368418</v>
      </c>
      <c r="BJ64" s="7" t="b">
        <f t="shared" si="69"/>
        <v>1</v>
      </c>
      <c r="BK64" s="6">
        <f t="shared" si="70"/>
        <v>0</v>
      </c>
      <c r="BL64" s="8">
        <f t="shared" si="71"/>
        <v>0</v>
      </c>
      <c r="BM64" s="8">
        <f t="shared" si="72"/>
        <v>0</v>
      </c>
      <c r="BN64" s="8">
        <f t="shared" si="73"/>
        <v>0</v>
      </c>
      <c r="BO64" s="8">
        <f t="shared" si="74"/>
        <v>1</v>
      </c>
      <c r="BP64" s="7" t="b">
        <f t="shared" si="75"/>
        <v>1</v>
      </c>
      <c r="BQ64" s="155">
        <f t="shared" si="76"/>
        <v>0</v>
      </c>
      <c r="BR64" s="8">
        <f t="shared" si="77"/>
        <v>0</v>
      </c>
      <c r="BS64" s="8">
        <f t="shared" si="78"/>
        <v>0</v>
      </c>
      <c r="BT64" s="8">
        <f t="shared" si="79"/>
        <v>0</v>
      </c>
      <c r="BU64" s="8">
        <f t="shared" si="80"/>
        <v>1</v>
      </c>
      <c r="BV64" s="7" t="b">
        <f t="shared" si="81"/>
        <v>1</v>
      </c>
      <c r="BW64" s="153">
        <v>673.62</v>
      </c>
      <c r="BX64" s="151" t="s">
        <v>22</v>
      </c>
      <c r="BY64" s="151">
        <f t="shared" si="105"/>
        <v>717.45098684210529</v>
      </c>
      <c r="BZ64" s="254"/>
      <c r="CA64" s="112"/>
      <c r="CB64" s="166">
        <f t="shared" si="106"/>
        <v>6.5067822870617395E-2</v>
      </c>
      <c r="CC64" s="254"/>
      <c r="CD64" s="112"/>
      <c r="CE64" s="8">
        <f>'LLU Compliance summary'!I$77</f>
        <v>0.106</v>
      </c>
      <c r="CF64" s="254"/>
      <c r="CG64" s="112"/>
      <c r="CH64" s="182" t="b">
        <f t="shared" si="82"/>
        <v>1</v>
      </c>
      <c r="CI64" s="254"/>
      <c r="CJ64" s="112"/>
      <c r="CK64" s="111">
        <f t="shared" si="107"/>
        <v>1</v>
      </c>
      <c r="CL64" s="111"/>
      <c r="CN64" s="327">
        <v>0</v>
      </c>
      <c r="CO64" s="339"/>
      <c r="CP64" s="99"/>
      <c r="CQ64" s="100"/>
      <c r="CR64" s="339"/>
      <c r="CS64" s="60">
        <f t="shared" si="83"/>
        <v>0</v>
      </c>
      <c r="CT64" s="61">
        <f t="shared" si="84"/>
        <v>0</v>
      </c>
      <c r="CU64" s="339"/>
      <c r="CV64" s="60">
        <f t="shared" si="85"/>
        <v>0</v>
      </c>
      <c r="CW64" s="61">
        <f t="shared" si="86"/>
        <v>0</v>
      </c>
      <c r="CX64" s="60">
        <f t="shared" si="87"/>
        <v>0</v>
      </c>
      <c r="CY64" s="60">
        <f t="shared" si="88"/>
        <v>0</v>
      </c>
      <c r="CZ64" s="61">
        <f t="shared" si="89"/>
        <v>0</v>
      </c>
      <c r="DA64" s="60">
        <f t="shared" si="90"/>
        <v>0</v>
      </c>
      <c r="DB64" s="60">
        <f t="shared" si="91"/>
        <v>0</v>
      </c>
      <c r="DC64" s="61">
        <f t="shared" si="92"/>
        <v>0</v>
      </c>
      <c r="DD64" s="60">
        <f t="shared" si="108"/>
        <v>0</v>
      </c>
      <c r="DE64" s="60">
        <f t="shared" si="109"/>
        <v>0</v>
      </c>
      <c r="DF64" s="61">
        <f t="shared" si="93"/>
        <v>0</v>
      </c>
      <c r="DG64" s="60">
        <f t="shared" si="94"/>
        <v>0</v>
      </c>
      <c r="DH64" s="60">
        <f t="shared" si="95"/>
        <v>0</v>
      </c>
      <c r="DI64" s="61">
        <f t="shared" si="96"/>
        <v>0</v>
      </c>
      <c r="DJ64" s="60">
        <f t="shared" si="110"/>
        <v>0</v>
      </c>
      <c r="DK64" s="60">
        <f t="shared" si="111"/>
        <v>0</v>
      </c>
      <c r="DL64" s="61">
        <f t="shared" si="97"/>
        <v>0</v>
      </c>
      <c r="DM64" s="60">
        <f t="shared" si="98"/>
        <v>0</v>
      </c>
      <c r="DN64" s="60">
        <f t="shared" si="99"/>
        <v>0</v>
      </c>
      <c r="DO64" s="61">
        <f t="shared" si="100"/>
        <v>0</v>
      </c>
    </row>
    <row r="65" spans="1:119" ht="26.25" customHeight="1" outlineLevel="2" x14ac:dyDescent="0.25">
      <c r="A65" s="347">
        <v>27</v>
      </c>
      <c r="B65" s="134" t="s">
        <v>66</v>
      </c>
      <c r="C65" s="243" t="s">
        <v>249</v>
      </c>
      <c r="D65" s="121"/>
      <c r="E65" s="25"/>
      <c r="F65" s="12">
        <v>1</v>
      </c>
      <c r="K65" s="282">
        <f t="shared" si="101"/>
        <v>735.36</v>
      </c>
      <c r="L65" s="223">
        <f t="shared" si="112"/>
        <v>735.36</v>
      </c>
      <c r="M65" s="183">
        <f t="shared" si="112"/>
        <v>735.36</v>
      </c>
      <c r="N65" s="234">
        <v>788.44</v>
      </c>
      <c r="O65" s="223">
        <f t="shared" si="102"/>
        <v>788.44</v>
      </c>
      <c r="P65" s="234"/>
      <c r="Q65" s="5"/>
      <c r="R65" s="5"/>
      <c r="S65" s="5"/>
      <c r="T65" s="211"/>
      <c r="U65" s="183"/>
      <c r="V65" s="5"/>
      <c r="W65" s="5"/>
      <c r="X65" s="5"/>
      <c r="Y65" s="2"/>
      <c r="Z65" s="255">
        <v>43191</v>
      </c>
      <c r="AA65" s="255">
        <f t="shared" si="103"/>
        <v>43191</v>
      </c>
      <c r="AB65" s="21">
        <v>43252</v>
      </c>
      <c r="AC65" s="21">
        <v>43282</v>
      </c>
      <c r="AD65" s="21">
        <f t="shared" si="104"/>
        <v>43282</v>
      </c>
      <c r="AE65" s="21">
        <v>43556</v>
      </c>
      <c r="AF65" s="21">
        <f t="shared" si="113"/>
        <v>43556</v>
      </c>
      <c r="AG65" s="21">
        <f t="shared" si="113"/>
        <v>43556</v>
      </c>
      <c r="AH65" s="21">
        <f t="shared" si="113"/>
        <v>43556</v>
      </c>
      <c r="AI65" s="22">
        <f t="shared" si="113"/>
        <v>43556</v>
      </c>
      <c r="AJ65" s="21">
        <v>43922</v>
      </c>
      <c r="AK65" s="21">
        <f t="shared" si="114"/>
        <v>43922</v>
      </c>
      <c r="AL65" s="21">
        <f t="shared" si="114"/>
        <v>43922</v>
      </c>
      <c r="AM65" s="21">
        <f t="shared" si="114"/>
        <v>43922</v>
      </c>
      <c r="AN65" s="22">
        <f t="shared" si="114"/>
        <v>43922</v>
      </c>
      <c r="AO65" s="22">
        <v>44286</v>
      </c>
      <c r="AP65" s="15">
        <f t="shared" si="49"/>
        <v>0</v>
      </c>
      <c r="AQ65" s="16">
        <f t="shared" si="50"/>
        <v>61</v>
      </c>
      <c r="AR65" s="15">
        <f t="shared" si="51"/>
        <v>30</v>
      </c>
      <c r="AS65" s="15">
        <f t="shared" si="52"/>
        <v>0</v>
      </c>
      <c r="AT65" s="16">
        <f t="shared" si="53"/>
        <v>274</v>
      </c>
      <c r="AU65" s="15">
        <f t="shared" si="54"/>
        <v>0</v>
      </c>
      <c r="AV65" s="15">
        <f t="shared" si="55"/>
        <v>0</v>
      </c>
      <c r="AW65" s="15">
        <f t="shared" si="56"/>
        <v>0</v>
      </c>
      <c r="AX65" s="15">
        <f t="shared" si="57"/>
        <v>0</v>
      </c>
      <c r="AY65" s="16">
        <f t="shared" si="58"/>
        <v>366</v>
      </c>
      <c r="AZ65" s="15">
        <f t="shared" si="59"/>
        <v>0</v>
      </c>
      <c r="BA65" s="15">
        <f t="shared" si="60"/>
        <v>0</v>
      </c>
      <c r="BB65" s="15">
        <f t="shared" si="61"/>
        <v>0</v>
      </c>
      <c r="BC65" s="15">
        <f t="shared" si="62"/>
        <v>0</v>
      </c>
      <c r="BD65" s="16">
        <f t="shared" si="63"/>
        <v>365</v>
      </c>
      <c r="BE65" s="6">
        <f t="shared" si="64"/>
        <v>0</v>
      </c>
      <c r="BF65" s="7">
        <f t="shared" si="65"/>
        <v>1</v>
      </c>
      <c r="BG65" s="6">
        <f t="shared" si="66"/>
        <v>9.8684210526315791E-2</v>
      </c>
      <c r="BH65" s="6">
        <f t="shared" si="67"/>
        <v>0</v>
      </c>
      <c r="BI65" s="8">
        <f t="shared" si="68"/>
        <v>0.90131578947368418</v>
      </c>
      <c r="BJ65" s="7" t="b">
        <f t="shared" si="69"/>
        <v>1</v>
      </c>
      <c r="BK65" s="6">
        <f t="shared" si="70"/>
        <v>0</v>
      </c>
      <c r="BL65" s="8">
        <f t="shared" si="71"/>
        <v>0</v>
      </c>
      <c r="BM65" s="8">
        <f t="shared" si="72"/>
        <v>0</v>
      </c>
      <c r="BN65" s="8">
        <f t="shared" si="73"/>
        <v>0</v>
      </c>
      <c r="BO65" s="8">
        <f t="shared" si="74"/>
        <v>1</v>
      </c>
      <c r="BP65" s="7" t="b">
        <f t="shared" si="75"/>
        <v>1</v>
      </c>
      <c r="BQ65" s="155">
        <f t="shared" si="76"/>
        <v>0</v>
      </c>
      <c r="BR65" s="8">
        <f t="shared" si="77"/>
        <v>0</v>
      </c>
      <c r="BS65" s="8">
        <f t="shared" si="78"/>
        <v>0</v>
      </c>
      <c r="BT65" s="8">
        <f t="shared" si="79"/>
        <v>0</v>
      </c>
      <c r="BU65" s="8">
        <f t="shared" si="80"/>
        <v>1</v>
      </c>
      <c r="BV65" s="7" t="b">
        <f t="shared" si="81"/>
        <v>1</v>
      </c>
      <c r="BW65" s="153">
        <v>735.36</v>
      </c>
      <c r="BX65" s="151" t="s">
        <v>22</v>
      </c>
      <c r="BY65" s="151">
        <f t="shared" si="105"/>
        <v>783.20184210526327</v>
      </c>
      <c r="BZ65" s="254"/>
      <c r="CA65" s="112"/>
      <c r="CB65" s="166">
        <f t="shared" si="106"/>
        <v>6.5059075969951113E-2</v>
      </c>
      <c r="CC65" s="254"/>
      <c r="CD65" s="112"/>
      <c r="CE65" s="8">
        <f>'LLU Compliance summary'!I$77</f>
        <v>0.106</v>
      </c>
      <c r="CF65" s="254"/>
      <c r="CG65" s="112"/>
      <c r="CH65" s="182" t="b">
        <f t="shared" si="82"/>
        <v>1</v>
      </c>
      <c r="CI65" s="254"/>
      <c r="CJ65" s="112"/>
      <c r="CK65" s="111">
        <f t="shared" si="107"/>
        <v>1</v>
      </c>
      <c r="CL65" s="111"/>
      <c r="CN65" s="327">
        <v>0</v>
      </c>
      <c r="CO65" s="339"/>
      <c r="CP65" s="99"/>
      <c r="CQ65" s="100"/>
      <c r="CR65" s="339"/>
      <c r="CS65" s="60">
        <f t="shared" si="83"/>
        <v>0</v>
      </c>
      <c r="CT65" s="61">
        <f t="shared" si="84"/>
        <v>0</v>
      </c>
      <c r="CU65" s="339"/>
      <c r="CV65" s="60">
        <f t="shared" si="85"/>
        <v>0</v>
      </c>
      <c r="CW65" s="61">
        <f t="shared" si="86"/>
        <v>0</v>
      </c>
      <c r="CX65" s="60">
        <f t="shared" si="87"/>
        <v>0</v>
      </c>
      <c r="CY65" s="60">
        <f t="shared" si="88"/>
        <v>0</v>
      </c>
      <c r="CZ65" s="61">
        <f t="shared" si="89"/>
        <v>0</v>
      </c>
      <c r="DA65" s="60">
        <f t="shared" si="90"/>
        <v>0</v>
      </c>
      <c r="DB65" s="60">
        <f t="shared" si="91"/>
        <v>0</v>
      </c>
      <c r="DC65" s="61">
        <f t="shared" si="92"/>
        <v>0</v>
      </c>
      <c r="DD65" s="60">
        <f t="shared" si="108"/>
        <v>0</v>
      </c>
      <c r="DE65" s="60">
        <f t="shared" si="109"/>
        <v>0</v>
      </c>
      <c r="DF65" s="61">
        <f t="shared" si="93"/>
        <v>0</v>
      </c>
      <c r="DG65" s="60">
        <f t="shared" si="94"/>
        <v>0</v>
      </c>
      <c r="DH65" s="60">
        <f t="shared" si="95"/>
        <v>0</v>
      </c>
      <c r="DI65" s="61">
        <f t="shared" si="96"/>
        <v>0</v>
      </c>
      <c r="DJ65" s="60">
        <f t="shared" si="110"/>
        <v>0</v>
      </c>
      <c r="DK65" s="60">
        <f t="shared" si="111"/>
        <v>0</v>
      </c>
      <c r="DL65" s="61">
        <f t="shared" si="97"/>
        <v>0</v>
      </c>
      <c r="DM65" s="60">
        <f t="shared" si="98"/>
        <v>0</v>
      </c>
      <c r="DN65" s="60">
        <f t="shared" si="99"/>
        <v>0</v>
      </c>
      <c r="DO65" s="61">
        <f t="shared" si="100"/>
        <v>0</v>
      </c>
    </row>
    <row r="66" spans="1:119" ht="26.25" customHeight="1" outlineLevel="2" x14ac:dyDescent="0.25">
      <c r="A66" s="347">
        <v>28</v>
      </c>
      <c r="B66" s="134" t="s">
        <v>67</v>
      </c>
      <c r="C66" s="243" t="s">
        <v>249</v>
      </c>
      <c r="D66" s="121"/>
      <c r="E66" s="25"/>
      <c r="F66" s="12">
        <v>1</v>
      </c>
      <c r="K66" s="282">
        <f t="shared" si="101"/>
        <v>886.67</v>
      </c>
      <c r="L66" s="223">
        <f t="shared" si="112"/>
        <v>886.67</v>
      </c>
      <c r="M66" s="183">
        <f t="shared" si="112"/>
        <v>886.67</v>
      </c>
      <c r="N66" s="234">
        <v>908.84</v>
      </c>
      <c r="O66" s="223">
        <f t="shared" si="102"/>
        <v>908.84</v>
      </c>
      <c r="P66" s="234"/>
      <c r="Q66" s="5"/>
      <c r="R66" s="5"/>
      <c r="S66" s="5"/>
      <c r="T66" s="211"/>
      <c r="U66" s="183"/>
      <c r="V66" s="5"/>
      <c r="W66" s="5"/>
      <c r="X66" s="5"/>
      <c r="Y66" s="2"/>
      <c r="Z66" s="255">
        <v>43191</v>
      </c>
      <c r="AA66" s="255">
        <f t="shared" si="103"/>
        <v>43191</v>
      </c>
      <c r="AB66" s="21">
        <v>43252</v>
      </c>
      <c r="AC66" s="21">
        <v>43282</v>
      </c>
      <c r="AD66" s="21">
        <f t="shared" si="104"/>
        <v>43282</v>
      </c>
      <c r="AE66" s="21">
        <v>43556</v>
      </c>
      <c r="AF66" s="21">
        <f t="shared" si="113"/>
        <v>43556</v>
      </c>
      <c r="AG66" s="21">
        <f t="shared" si="113"/>
        <v>43556</v>
      </c>
      <c r="AH66" s="21">
        <f t="shared" si="113"/>
        <v>43556</v>
      </c>
      <c r="AI66" s="22">
        <f t="shared" si="113"/>
        <v>43556</v>
      </c>
      <c r="AJ66" s="21">
        <v>43922</v>
      </c>
      <c r="AK66" s="21">
        <f t="shared" si="114"/>
        <v>43922</v>
      </c>
      <c r="AL66" s="21">
        <f t="shared" si="114"/>
        <v>43922</v>
      </c>
      <c r="AM66" s="21">
        <f t="shared" si="114"/>
        <v>43922</v>
      </c>
      <c r="AN66" s="22">
        <f t="shared" si="114"/>
        <v>43922</v>
      </c>
      <c r="AO66" s="22">
        <v>44286</v>
      </c>
      <c r="AP66" s="15">
        <f t="shared" si="49"/>
        <v>0</v>
      </c>
      <c r="AQ66" s="16">
        <f t="shared" si="50"/>
        <v>61</v>
      </c>
      <c r="AR66" s="15">
        <f t="shared" si="51"/>
        <v>30</v>
      </c>
      <c r="AS66" s="15">
        <f t="shared" si="52"/>
        <v>0</v>
      </c>
      <c r="AT66" s="16">
        <f t="shared" si="53"/>
        <v>274</v>
      </c>
      <c r="AU66" s="15">
        <f t="shared" si="54"/>
        <v>0</v>
      </c>
      <c r="AV66" s="15">
        <f t="shared" si="55"/>
        <v>0</v>
      </c>
      <c r="AW66" s="15">
        <f t="shared" si="56"/>
        <v>0</v>
      </c>
      <c r="AX66" s="15">
        <f t="shared" si="57"/>
        <v>0</v>
      </c>
      <c r="AY66" s="16">
        <f t="shared" si="58"/>
        <v>366</v>
      </c>
      <c r="AZ66" s="15">
        <f t="shared" si="59"/>
        <v>0</v>
      </c>
      <c r="BA66" s="15">
        <f t="shared" si="60"/>
        <v>0</v>
      </c>
      <c r="BB66" s="15">
        <f t="shared" si="61"/>
        <v>0</v>
      </c>
      <c r="BC66" s="15">
        <f t="shared" si="62"/>
        <v>0</v>
      </c>
      <c r="BD66" s="16">
        <f t="shared" si="63"/>
        <v>365</v>
      </c>
      <c r="BE66" s="6">
        <f t="shared" si="64"/>
        <v>0</v>
      </c>
      <c r="BF66" s="7">
        <f t="shared" si="65"/>
        <v>1</v>
      </c>
      <c r="BG66" s="6">
        <f t="shared" si="66"/>
        <v>9.8684210526315791E-2</v>
      </c>
      <c r="BH66" s="6">
        <f t="shared" si="67"/>
        <v>0</v>
      </c>
      <c r="BI66" s="8">
        <f t="shared" si="68"/>
        <v>0.90131578947368418</v>
      </c>
      <c r="BJ66" s="7" t="b">
        <f t="shared" si="69"/>
        <v>1</v>
      </c>
      <c r="BK66" s="6">
        <f t="shared" si="70"/>
        <v>0</v>
      </c>
      <c r="BL66" s="8">
        <f t="shared" si="71"/>
        <v>0</v>
      </c>
      <c r="BM66" s="8">
        <f t="shared" si="72"/>
        <v>0</v>
      </c>
      <c r="BN66" s="8">
        <f t="shared" si="73"/>
        <v>0</v>
      </c>
      <c r="BO66" s="8">
        <f t="shared" si="74"/>
        <v>1</v>
      </c>
      <c r="BP66" s="7" t="b">
        <f t="shared" si="75"/>
        <v>1</v>
      </c>
      <c r="BQ66" s="155">
        <f t="shared" si="76"/>
        <v>0</v>
      </c>
      <c r="BR66" s="8">
        <f t="shared" si="77"/>
        <v>0</v>
      </c>
      <c r="BS66" s="8">
        <f t="shared" si="78"/>
        <v>0</v>
      </c>
      <c r="BT66" s="8">
        <f t="shared" si="79"/>
        <v>0</v>
      </c>
      <c r="BU66" s="8">
        <f t="shared" si="80"/>
        <v>1</v>
      </c>
      <c r="BV66" s="7" t="b">
        <f t="shared" si="81"/>
        <v>1</v>
      </c>
      <c r="BW66" s="153">
        <v>886.67</v>
      </c>
      <c r="BX66" s="151" t="s">
        <v>22</v>
      </c>
      <c r="BY66" s="151">
        <f t="shared" si="105"/>
        <v>906.65217105263162</v>
      </c>
      <c r="BZ66" s="254"/>
      <c r="CA66" s="112"/>
      <c r="CB66" s="166">
        <f t="shared" si="106"/>
        <v>2.2536198419515329E-2</v>
      </c>
      <c r="CC66" s="254"/>
      <c r="CD66" s="112"/>
      <c r="CE66" s="8">
        <f>'LLU Compliance summary'!I$77</f>
        <v>0.106</v>
      </c>
      <c r="CF66" s="254"/>
      <c r="CG66" s="112"/>
      <c r="CH66" s="182" t="b">
        <f t="shared" si="82"/>
        <v>1</v>
      </c>
      <c r="CI66" s="254"/>
      <c r="CJ66" s="112"/>
      <c r="CK66" s="111">
        <f t="shared" si="107"/>
        <v>1</v>
      </c>
      <c r="CL66" s="111"/>
      <c r="CN66" s="327">
        <v>4840.4399999999996</v>
      </c>
      <c r="CO66" s="339"/>
      <c r="CP66" s="99"/>
      <c r="CQ66" s="100"/>
      <c r="CR66" s="339"/>
      <c r="CS66" s="60">
        <f t="shared" si="83"/>
        <v>0</v>
      </c>
      <c r="CT66" s="61">
        <f t="shared" si="84"/>
        <v>0</v>
      </c>
      <c r="CU66" s="339"/>
      <c r="CV66" s="60">
        <f t="shared" si="85"/>
        <v>0</v>
      </c>
      <c r="CW66" s="61">
        <f t="shared" si="86"/>
        <v>0</v>
      </c>
      <c r="CX66" s="60">
        <f t="shared" si="87"/>
        <v>0</v>
      </c>
      <c r="CY66" s="60">
        <f t="shared" si="88"/>
        <v>0</v>
      </c>
      <c r="CZ66" s="61">
        <f t="shared" si="89"/>
        <v>0</v>
      </c>
      <c r="DA66" s="60">
        <f t="shared" si="90"/>
        <v>0</v>
      </c>
      <c r="DB66" s="60">
        <f t="shared" si="91"/>
        <v>0</v>
      </c>
      <c r="DC66" s="61">
        <f t="shared" si="92"/>
        <v>0</v>
      </c>
      <c r="DD66" s="60">
        <f t="shared" si="108"/>
        <v>0</v>
      </c>
      <c r="DE66" s="60">
        <f t="shared" si="109"/>
        <v>0</v>
      </c>
      <c r="DF66" s="61">
        <f t="shared" si="93"/>
        <v>0</v>
      </c>
      <c r="DG66" s="60">
        <f t="shared" si="94"/>
        <v>0</v>
      </c>
      <c r="DH66" s="60">
        <f t="shared" si="95"/>
        <v>0</v>
      </c>
      <c r="DI66" s="61">
        <f t="shared" si="96"/>
        <v>0</v>
      </c>
      <c r="DJ66" s="60">
        <f t="shared" si="110"/>
        <v>0</v>
      </c>
      <c r="DK66" s="60">
        <f t="shared" si="111"/>
        <v>0</v>
      </c>
      <c r="DL66" s="61">
        <f t="shared" si="97"/>
        <v>0</v>
      </c>
      <c r="DM66" s="60">
        <f t="shared" si="98"/>
        <v>0</v>
      </c>
      <c r="DN66" s="60">
        <f t="shared" si="99"/>
        <v>0</v>
      </c>
      <c r="DO66" s="61">
        <f t="shared" si="100"/>
        <v>0</v>
      </c>
    </row>
    <row r="67" spans="1:119" ht="26.25" customHeight="1" outlineLevel="2" x14ac:dyDescent="0.25">
      <c r="A67" s="347">
        <v>29</v>
      </c>
      <c r="B67" s="134" t="s">
        <v>68</v>
      </c>
      <c r="C67" s="243" t="s">
        <v>249</v>
      </c>
      <c r="D67" s="121"/>
      <c r="E67" s="25"/>
      <c r="F67" s="12">
        <v>1</v>
      </c>
      <c r="K67" s="282">
        <f t="shared" si="101"/>
        <v>279.7</v>
      </c>
      <c r="L67" s="223">
        <f t="shared" si="112"/>
        <v>279.7</v>
      </c>
      <c r="M67" s="183">
        <f t="shared" si="112"/>
        <v>279.7</v>
      </c>
      <c r="N67" s="234">
        <v>286.69</v>
      </c>
      <c r="O67" s="223">
        <f t="shared" si="102"/>
        <v>286.69</v>
      </c>
      <c r="P67" s="234"/>
      <c r="Q67" s="5"/>
      <c r="R67" s="5"/>
      <c r="S67" s="5"/>
      <c r="T67" s="211"/>
      <c r="U67" s="183"/>
      <c r="V67" s="5"/>
      <c r="W67" s="5"/>
      <c r="X67" s="5"/>
      <c r="Y67" s="2"/>
      <c r="Z67" s="255">
        <v>43191</v>
      </c>
      <c r="AA67" s="255">
        <f t="shared" si="103"/>
        <v>43191</v>
      </c>
      <c r="AB67" s="21">
        <v>43252</v>
      </c>
      <c r="AC67" s="21">
        <v>43282</v>
      </c>
      <c r="AD67" s="21">
        <f t="shared" si="104"/>
        <v>43282</v>
      </c>
      <c r="AE67" s="21">
        <v>43556</v>
      </c>
      <c r="AF67" s="21">
        <f t="shared" si="113"/>
        <v>43556</v>
      </c>
      <c r="AG67" s="21">
        <f t="shared" si="113"/>
        <v>43556</v>
      </c>
      <c r="AH67" s="21">
        <f t="shared" si="113"/>
        <v>43556</v>
      </c>
      <c r="AI67" s="22">
        <f t="shared" si="113"/>
        <v>43556</v>
      </c>
      <c r="AJ67" s="21">
        <v>43922</v>
      </c>
      <c r="AK67" s="21">
        <f t="shared" si="114"/>
        <v>43922</v>
      </c>
      <c r="AL67" s="21">
        <f t="shared" si="114"/>
        <v>43922</v>
      </c>
      <c r="AM67" s="21">
        <f t="shared" si="114"/>
        <v>43922</v>
      </c>
      <c r="AN67" s="22">
        <f t="shared" si="114"/>
        <v>43922</v>
      </c>
      <c r="AO67" s="22">
        <v>44286</v>
      </c>
      <c r="AP67" s="15">
        <f t="shared" si="49"/>
        <v>0</v>
      </c>
      <c r="AQ67" s="16">
        <f t="shared" si="50"/>
        <v>61</v>
      </c>
      <c r="AR67" s="15">
        <f t="shared" si="51"/>
        <v>30</v>
      </c>
      <c r="AS67" s="15">
        <f t="shared" si="52"/>
        <v>0</v>
      </c>
      <c r="AT67" s="16">
        <f t="shared" si="53"/>
        <v>274</v>
      </c>
      <c r="AU67" s="15">
        <f t="shared" si="54"/>
        <v>0</v>
      </c>
      <c r="AV67" s="15">
        <f t="shared" si="55"/>
        <v>0</v>
      </c>
      <c r="AW67" s="15">
        <f t="shared" si="56"/>
        <v>0</v>
      </c>
      <c r="AX67" s="15">
        <f t="shared" si="57"/>
        <v>0</v>
      </c>
      <c r="AY67" s="16">
        <f t="shared" si="58"/>
        <v>366</v>
      </c>
      <c r="AZ67" s="15">
        <f t="shared" si="59"/>
        <v>0</v>
      </c>
      <c r="BA67" s="15">
        <f t="shared" si="60"/>
        <v>0</v>
      </c>
      <c r="BB67" s="15">
        <f t="shared" si="61"/>
        <v>0</v>
      </c>
      <c r="BC67" s="15">
        <f t="shared" si="62"/>
        <v>0</v>
      </c>
      <c r="BD67" s="16">
        <f t="shared" si="63"/>
        <v>365</v>
      </c>
      <c r="BE67" s="6">
        <f t="shared" si="64"/>
        <v>0</v>
      </c>
      <c r="BF67" s="7">
        <f t="shared" si="65"/>
        <v>1</v>
      </c>
      <c r="BG67" s="6">
        <f t="shared" si="66"/>
        <v>9.8684210526315791E-2</v>
      </c>
      <c r="BH67" s="6">
        <f t="shared" si="67"/>
        <v>0</v>
      </c>
      <c r="BI67" s="8">
        <f t="shared" si="68"/>
        <v>0.90131578947368418</v>
      </c>
      <c r="BJ67" s="7" t="b">
        <f t="shared" si="69"/>
        <v>1</v>
      </c>
      <c r="BK67" s="6">
        <f t="shared" si="70"/>
        <v>0</v>
      </c>
      <c r="BL67" s="8">
        <f t="shared" si="71"/>
        <v>0</v>
      </c>
      <c r="BM67" s="8">
        <f t="shared" si="72"/>
        <v>0</v>
      </c>
      <c r="BN67" s="8">
        <f t="shared" si="73"/>
        <v>0</v>
      </c>
      <c r="BO67" s="8">
        <f t="shared" si="74"/>
        <v>1</v>
      </c>
      <c r="BP67" s="7" t="b">
        <f t="shared" si="75"/>
        <v>1</v>
      </c>
      <c r="BQ67" s="155">
        <f t="shared" si="76"/>
        <v>0</v>
      </c>
      <c r="BR67" s="8">
        <f t="shared" si="77"/>
        <v>0</v>
      </c>
      <c r="BS67" s="8">
        <f t="shared" si="78"/>
        <v>0</v>
      </c>
      <c r="BT67" s="8">
        <f t="shared" si="79"/>
        <v>0</v>
      </c>
      <c r="BU67" s="8">
        <f t="shared" si="80"/>
        <v>1</v>
      </c>
      <c r="BV67" s="7" t="b">
        <f t="shared" si="81"/>
        <v>1</v>
      </c>
      <c r="BW67" s="153">
        <v>279.7</v>
      </c>
      <c r="BX67" s="151" t="s">
        <v>22</v>
      </c>
      <c r="BY67" s="151">
        <f t="shared" si="105"/>
        <v>286.00019736842103</v>
      </c>
      <c r="BZ67" s="254"/>
      <c r="CA67" s="112"/>
      <c r="CB67" s="166">
        <f t="shared" si="106"/>
        <v>2.2524838642906823E-2</v>
      </c>
      <c r="CC67" s="254"/>
      <c r="CD67" s="112"/>
      <c r="CE67" s="8">
        <f>'LLU Compliance summary'!I$77</f>
        <v>0.106</v>
      </c>
      <c r="CF67" s="254"/>
      <c r="CG67" s="112"/>
      <c r="CH67" s="182" t="b">
        <f t="shared" si="82"/>
        <v>1</v>
      </c>
      <c r="CI67" s="254"/>
      <c r="CJ67" s="112"/>
      <c r="CK67" s="111">
        <f t="shared" si="107"/>
        <v>1</v>
      </c>
      <c r="CL67" s="111"/>
      <c r="CN67" s="327">
        <v>0</v>
      </c>
      <c r="CO67" s="339"/>
      <c r="CP67" s="99"/>
      <c r="CQ67" s="100"/>
      <c r="CR67" s="339"/>
      <c r="CS67" s="60">
        <f t="shared" si="83"/>
        <v>0</v>
      </c>
      <c r="CT67" s="61">
        <f t="shared" si="84"/>
        <v>0</v>
      </c>
      <c r="CU67" s="339"/>
      <c r="CV67" s="60">
        <f t="shared" si="85"/>
        <v>0</v>
      </c>
      <c r="CW67" s="61">
        <f t="shared" si="86"/>
        <v>0</v>
      </c>
      <c r="CX67" s="60">
        <f t="shared" si="87"/>
        <v>0</v>
      </c>
      <c r="CY67" s="60">
        <f t="shared" si="88"/>
        <v>0</v>
      </c>
      <c r="CZ67" s="61">
        <f t="shared" si="89"/>
        <v>0</v>
      </c>
      <c r="DA67" s="60">
        <f t="shared" si="90"/>
        <v>0</v>
      </c>
      <c r="DB67" s="60">
        <f t="shared" si="91"/>
        <v>0</v>
      </c>
      <c r="DC67" s="61">
        <f t="shared" si="92"/>
        <v>0</v>
      </c>
      <c r="DD67" s="60">
        <f t="shared" si="108"/>
        <v>0</v>
      </c>
      <c r="DE67" s="60">
        <f t="shared" si="109"/>
        <v>0</v>
      </c>
      <c r="DF67" s="61">
        <f t="shared" si="93"/>
        <v>0</v>
      </c>
      <c r="DG67" s="60">
        <f t="shared" si="94"/>
        <v>0</v>
      </c>
      <c r="DH67" s="60">
        <f t="shared" si="95"/>
        <v>0</v>
      </c>
      <c r="DI67" s="61">
        <f t="shared" si="96"/>
        <v>0</v>
      </c>
      <c r="DJ67" s="60">
        <f t="shared" si="110"/>
        <v>0</v>
      </c>
      <c r="DK67" s="60">
        <f t="shared" si="111"/>
        <v>0</v>
      </c>
      <c r="DL67" s="61">
        <f t="shared" si="97"/>
        <v>0</v>
      </c>
      <c r="DM67" s="60">
        <f t="shared" si="98"/>
        <v>0</v>
      </c>
      <c r="DN67" s="60">
        <f t="shared" si="99"/>
        <v>0</v>
      </c>
      <c r="DO67" s="61">
        <f t="shared" si="100"/>
        <v>0</v>
      </c>
    </row>
    <row r="68" spans="1:119" ht="26.25" customHeight="1" outlineLevel="2" x14ac:dyDescent="0.25">
      <c r="A68" s="347">
        <v>30</v>
      </c>
      <c r="B68" s="134" t="s">
        <v>69</v>
      </c>
      <c r="C68" s="243" t="s">
        <v>249</v>
      </c>
      <c r="D68" s="121"/>
      <c r="E68" s="25"/>
      <c r="F68" s="12">
        <v>1</v>
      </c>
      <c r="K68" s="282">
        <f t="shared" si="101"/>
        <v>138.43</v>
      </c>
      <c r="L68" s="223">
        <f t="shared" si="112"/>
        <v>138.43</v>
      </c>
      <c r="M68" s="183">
        <f t="shared" si="112"/>
        <v>138.43</v>
      </c>
      <c r="N68" s="234">
        <v>141.88</v>
      </c>
      <c r="O68" s="223">
        <f t="shared" si="102"/>
        <v>141.88</v>
      </c>
      <c r="P68" s="234"/>
      <c r="Q68" s="5"/>
      <c r="R68" s="5"/>
      <c r="S68" s="5"/>
      <c r="T68" s="211"/>
      <c r="U68" s="183"/>
      <c r="V68" s="5"/>
      <c r="W68" s="5"/>
      <c r="X68" s="5"/>
      <c r="Y68" s="2"/>
      <c r="Z68" s="255">
        <v>43191</v>
      </c>
      <c r="AA68" s="255">
        <f t="shared" si="103"/>
        <v>43191</v>
      </c>
      <c r="AB68" s="21">
        <v>43252</v>
      </c>
      <c r="AC68" s="21">
        <v>43282</v>
      </c>
      <c r="AD68" s="21">
        <f t="shared" si="104"/>
        <v>43282</v>
      </c>
      <c r="AE68" s="21">
        <v>43556</v>
      </c>
      <c r="AF68" s="21">
        <f t="shared" si="113"/>
        <v>43556</v>
      </c>
      <c r="AG68" s="21">
        <f t="shared" si="113"/>
        <v>43556</v>
      </c>
      <c r="AH68" s="21">
        <f t="shared" si="113"/>
        <v>43556</v>
      </c>
      <c r="AI68" s="22">
        <f t="shared" si="113"/>
        <v>43556</v>
      </c>
      <c r="AJ68" s="21">
        <v>43922</v>
      </c>
      <c r="AK68" s="21">
        <f t="shared" si="114"/>
        <v>43922</v>
      </c>
      <c r="AL68" s="21">
        <f t="shared" si="114"/>
        <v>43922</v>
      </c>
      <c r="AM68" s="21">
        <f t="shared" si="114"/>
        <v>43922</v>
      </c>
      <c r="AN68" s="22">
        <f t="shared" si="114"/>
        <v>43922</v>
      </c>
      <c r="AO68" s="22">
        <v>44286</v>
      </c>
      <c r="AP68" s="15">
        <f t="shared" si="49"/>
        <v>0</v>
      </c>
      <c r="AQ68" s="16">
        <f t="shared" si="50"/>
        <v>61</v>
      </c>
      <c r="AR68" s="15">
        <f t="shared" si="51"/>
        <v>30</v>
      </c>
      <c r="AS68" s="15">
        <f t="shared" si="52"/>
        <v>0</v>
      </c>
      <c r="AT68" s="16">
        <f t="shared" si="53"/>
        <v>274</v>
      </c>
      <c r="AU68" s="15">
        <f t="shared" si="54"/>
        <v>0</v>
      </c>
      <c r="AV68" s="15">
        <f t="shared" si="55"/>
        <v>0</v>
      </c>
      <c r="AW68" s="15">
        <f t="shared" si="56"/>
        <v>0</v>
      </c>
      <c r="AX68" s="15">
        <f t="shared" si="57"/>
        <v>0</v>
      </c>
      <c r="AY68" s="16">
        <f t="shared" si="58"/>
        <v>366</v>
      </c>
      <c r="AZ68" s="15">
        <f t="shared" si="59"/>
        <v>0</v>
      </c>
      <c r="BA68" s="15">
        <f t="shared" si="60"/>
        <v>0</v>
      </c>
      <c r="BB68" s="15">
        <f t="shared" si="61"/>
        <v>0</v>
      </c>
      <c r="BC68" s="15">
        <f t="shared" si="62"/>
        <v>0</v>
      </c>
      <c r="BD68" s="16">
        <f t="shared" si="63"/>
        <v>365</v>
      </c>
      <c r="BE68" s="6">
        <f t="shared" si="64"/>
        <v>0</v>
      </c>
      <c r="BF68" s="7">
        <f t="shared" si="65"/>
        <v>1</v>
      </c>
      <c r="BG68" s="6">
        <f t="shared" si="66"/>
        <v>9.8684210526315791E-2</v>
      </c>
      <c r="BH68" s="6">
        <f t="shared" si="67"/>
        <v>0</v>
      </c>
      <c r="BI68" s="8">
        <f t="shared" si="68"/>
        <v>0.90131578947368418</v>
      </c>
      <c r="BJ68" s="7" t="b">
        <f t="shared" si="69"/>
        <v>1</v>
      </c>
      <c r="BK68" s="6">
        <f t="shared" si="70"/>
        <v>0</v>
      </c>
      <c r="BL68" s="8">
        <f t="shared" si="71"/>
        <v>0</v>
      </c>
      <c r="BM68" s="8">
        <f t="shared" si="72"/>
        <v>0</v>
      </c>
      <c r="BN68" s="8">
        <f t="shared" si="73"/>
        <v>0</v>
      </c>
      <c r="BO68" s="8">
        <f t="shared" si="74"/>
        <v>1</v>
      </c>
      <c r="BP68" s="7" t="b">
        <f t="shared" si="75"/>
        <v>1</v>
      </c>
      <c r="BQ68" s="155">
        <f t="shared" si="76"/>
        <v>0</v>
      </c>
      <c r="BR68" s="8">
        <f t="shared" si="77"/>
        <v>0</v>
      </c>
      <c r="BS68" s="8">
        <f t="shared" si="78"/>
        <v>0</v>
      </c>
      <c r="BT68" s="8">
        <f t="shared" si="79"/>
        <v>0</v>
      </c>
      <c r="BU68" s="8">
        <f t="shared" si="80"/>
        <v>1</v>
      </c>
      <c r="BV68" s="7" t="b">
        <f t="shared" si="81"/>
        <v>1</v>
      </c>
      <c r="BW68" s="153">
        <v>138.43</v>
      </c>
      <c r="BX68" s="151" t="s">
        <v>22</v>
      </c>
      <c r="BY68" s="151">
        <f t="shared" si="105"/>
        <v>141.53953947368419</v>
      </c>
      <c r="BZ68" s="254"/>
      <c r="CA68" s="112"/>
      <c r="CB68" s="166">
        <f t="shared" si="106"/>
        <v>2.2462901637536514E-2</v>
      </c>
      <c r="CC68" s="254"/>
      <c r="CD68" s="112"/>
      <c r="CE68" s="8">
        <f>'LLU Compliance summary'!I$77</f>
        <v>0.106</v>
      </c>
      <c r="CF68" s="254"/>
      <c r="CG68" s="112"/>
      <c r="CH68" s="182" t="b">
        <f t="shared" si="82"/>
        <v>1</v>
      </c>
      <c r="CI68" s="254"/>
      <c r="CJ68" s="112"/>
      <c r="CK68" s="111">
        <f t="shared" si="107"/>
        <v>1</v>
      </c>
      <c r="CL68" s="111"/>
      <c r="CN68" s="327">
        <v>0</v>
      </c>
      <c r="CO68" s="339"/>
      <c r="CP68" s="99"/>
      <c r="CQ68" s="100"/>
      <c r="CR68" s="339"/>
      <c r="CS68" s="60">
        <f t="shared" si="83"/>
        <v>0</v>
      </c>
      <c r="CT68" s="61">
        <f t="shared" si="84"/>
        <v>0</v>
      </c>
      <c r="CU68" s="339"/>
      <c r="CV68" s="60">
        <f t="shared" si="85"/>
        <v>0</v>
      </c>
      <c r="CW68" s="61">
        <f t="shared" si="86"/>
        <v>0</v>
      </c>
      <c r="CX68" s="60">
        <f t="shared" si="87"/>
        <v>0</v>
      </c>
      <c r="CY68" s="60">
        <f t="shared" si="88"/>
        <v>0</v>
      </c>
      <c r="CZ68" s="61">
        <f t="shared" si="89"/>
        <v>0</v>
      </c>
      <c r="DA68" s="60">
        <f t="shared" si="90"/>
        <v>0</v>
      </c>
      <c r="DB68" s="60">
        <f t="shared" si="91"/>
        <v>0</v>
      </c>
      <c r="DC68" s="61">
        <f t="shared" si="92"/>
        <v>0</v>
      </c>
      <c r="DD68" s="60">
        <f t="shared" si="108"/>
        <v>0</v>
      </c>
      <c r="DE68" s="60">
        <f t="shared" si="109"/>
        <v>0</v>
      </c>
      <c r="DF68" s="61">
        <f t="shared" si="93"/>
        <v>0</v>
      </c>
      <c r="DG68" s="60">
        <f t="shared" si="94"/>
        <v>0</v>
      </c>
      <c r="DH68" s="60">
        <f t="shared" si="95"/>
        <v>0</v>
      </c>
      <c r="DI68" s="61">
        <f t="shared" si="96"/>
        <v>0</v>
      </c>
      <c r="DJ68" s="60">
        <f t="shared" si="110"/>
        <v>0</v>
      </c>
      <c r="DK68" s="60">
        <f t="shared" si="111"/>
        <v>0</v>
      </c>
      <c r="DL68" s="61">
        <f t="shared" si="97"/>
        <v>0</v>
      </c>
      <c r="DM68" s="60">
        <f t="shared" si="98"/>
        <v>0</v>
      </c>
      <c r="DN68" s="60">
        <f t="shared" si="99"/>
        <v>0</v>
      </c>
      <c r="DO68" s="61">
        <f t="shared" si="100"/>
        <v>0</v>
      </c>
    </row>
    <row r="69" spans="1:119" ht="26.25" customHeight="1" outlineLevel="2" x14ac:dyDescent="0.25">
      <c r="A69" s="347">
        <v>31</v>
      </c>
      <c r="B69" s="134" t="s">
        <v>70</v>
      </c>
      <c r="C69" s="243" t="s">
        <v>249</v>
      </c>
      <c r="D69" s="121"/>
      <c r="E69" s="25"/>
      <c r="F69" s="12">
        <v>1</v>
      </c>
      <c r="K69" s="282">
        <f t="shared" si="101"/>
        <v>95.22</v>
      </c>
      <c r="L69" s="223">
        <f t="shared" si="112"/>
        <v>95.22</v>
      </c>
      <c r="M69" s="183">
        <f t="shared" si="112"/>
        <v>95.22</v>
      </c>
      <c r="N69" s="234">
        <v>97.56</v>
      </c>
      <c r="O69" s="223">
        <f t="shared" si="102"/>
        <v>97.56</v>
      </c>
      <c r="P69" s="234"/>
      <c r="Q69" s="5"/>
      <c r="R69" s="5"/>
      <c r="S69" s="5"/>
      <c r="T69" s="211"/>
      <c r="U69" s="183"/>
      <c r="V69" s="5"/>
      <c r="W69" s="5"/>
      <c r="X69" s="5"/>
      <c r="Y69" s="2"/>
      <c r="Z69" s="255">
        <v>43191</v>
      </c>
      <c r="AA69" s="255">
        <f t="shared" si="103"/>
        <v>43191</v>
      </c>
      <c r="AB69" s="21">
        <v>43252</v>
      </c>
      <c r="AC69" s="21">
        <v>43282</v>
      </c>
      <c r="AD69" s="21">
        <f t="shared" si="104"/>
        <v>43282</v>
      </c>
      <c r="AE69" s="21">
        <v>43556</v>
      </c>
      <c r="AF69" s="21">
        <f t="shared" si="113"/>
        <v>43556</v>
      </c>
      <c r="AG69" s="21">
        <f t="shared" si="113"/>
        <v>43556</v>
      </c>
      <c r="AH69" s="21">
        <f t="shared" si="113"/>
        <v>43556</v>
      </c>
      <c r="AI69" s="22">
        <f t="shared" si="113"/>
        <v>43556</v>
      </c>
      <c r="AJ69" s="21">
        <v>43922</v>
      </c>
      <c r="AK69" s="21">
        <f t="shared" si="114"/>
        <v>43922</v>
      </c>
      <c r="AL69" s="21">
        <f t="shared" si="114"/>
        <v>43922</v>
      </c>
      <c r="AM69" s="21">
        <f t="shared" si="114"/>
        <v>43922</v>
      </c>
      <c r="AN69" s="22">
        <f t="shared" si="114"/>
        <v>43922</v>
      </c>
      <c r="AO69" s="22">
        <v>44286</v>
      </c>
      <c r="AP69" s="15">
        <f t="shared" si="49"/>
        <v>0</v>
      </c>
      <c r="AQ69" s="16">
        <f t="shared" si="50"/>
        <v>61</v>
      </c>
      <c r="AR69" s="15">
        <f t="shared" si="51"/>
        <v>30</v>
      </c>
      <c r="AS69" s="15">
        <f t="shared" si="52"/>
        <v>0</v>
      </c>
      <c r="AT69" s="16">
        <f t="shared" si="53"/>
        <v>274</v>
      </c>
      <c r="AU69" s="15">
        <f t="shared" si="54"/>
        <v>0</v>
      </c>
      <c r="AV69" s="15">
        <f t="shared" si="55"/>
        <v>0</v>
      </c>
      <c r="AW69" s="15">
        <f t="shared" si="56"/>
        <v>0</v>
      </c>
      <c r="AX69" s="15">
        <f t="shared" si="57"/>
        <v>0</v>
      </c>
      <c r="AY69" s="16">
        <f t="shared" si="58"/>
        <v>366</v>
      </c>
      <c r="AZ69" s="15">
        <f t="shared" si="59"/>
        <v>0</v>
      </c>
      <c r="BA69" s="15">
        <f t="shared" si="60"/>
        <v>0</v>
      </c>
      <c r="BB69" s="15">
        <f t="shared" si="61"/>
        <v>0</v>
      </c>
      <c r="BC69" s="15">
        <f t="shared" si="62"/>
        <v>0</v>
      </c>
      <c r="BD69" s="16">
        <f t="shared" si="63"/>
        <v>365</v>
      </c>
      <c r="BE69" s="6">
        <f t="shared" si="64"/>
        <v>0</v>
      </c>
      <c r="BF69" s="7">
        <f t="shared" si="65"/>
        <v>1</v>
      </c>
      <c r="BG69" s="6">
        <f t="shared" si="66"/>
        <v>9.8684210526315791E-2</v>
      </c>
      <c r="BH69" s="6">
        <f t="shared" si="67"/>
        <v>0</v>
      </c>
      <c r="BI69" s="8">
        <f t="shared" si="68"/>
        <v>0.90131578947368418</v>
      </c>
      <c r="BJ69" s="7" t="b">
        <f t="shared" si="69"/>
        <v>1</v>
      </c>
      <c r="BK69" s="6">
        <f t="shared" si="70"/>
        <v>0</v>
      </c>
      <c r="BL69" s="8">
        <f t="shared" si="71"/>
        <v>0</v>
      </c>
      <c r="BM69" s="8">
        <f t="shared" si="72"/>
        <v>0</v>
      </c>
      <c r="BN69" s="8">
        <f t="shared" si="73"/>
        <v>0</v>
      </c>
      <c r="BO69" s="8">
        <f t="shared" si="74"/>
        <v>1</v>
      </c>
      <c r="BP69" s="7" t="b">
        <f t="shared" si="75"/>
        <v>1</v>
      </c>
      <c r="BQ69" s="155">
        <f t="shared" si="76"/>
        <v>0</v>
      </c>
      <c r="BR69" s="8">
        <f t="shared" si="77"/>
        <v>0</v>
      </c>
      <c r="BS69" s="8">
        <f t="shared" si="78"/>
        <v>0</v>
      </c>
      <c r="BT69" s="8">
        <f t="shared" si="79"/>
        <v>0</v>
      </c>
      <c r="BU69" s="8">
        <f t="shared" si="80"/>
        <v>1</v>
      </c>
      <c r="BV69" s="7" t="b">
        <f t="shared" si="81"/>
        <v>1</v>
      </c>
      <c r="BW69" s="153">
        <v>95.22</v>
      </c>
      <c r="BX69" s="151" t="s">
        <v>22</v>
      </c>
      <c r="BY69" s="151">
        <f t="shared" si="105"/>
        <v>97.329078947368416</v>
      </c>
      <c r="BZ69" s="254"/>
      <c r="CA69" s="112"/>
      <c r="CB69" s="166">
        <f t="shared" si="106"/>
        <v>2.2149537359466676E-2</v>
      </c>
      <c r="CC69" s="254"/>
      <c r="CD69" s="112"/>
      <c r="CE69" s="8">
        <f>'LLU Compliance summary'!I$77</f>
        <v>0.106</v>
      </c>
      <c r="CF69" s="254"/>
      <c r="CG69" s="112"/>
      <c r="CH69" s="182" t="b">
        <f t="shared" si="82"/>
        <v>1</v>
      </c>
      <c r="CI69" s="254"/>
      <c r="CJ69" s="112"/>
      <c r="CK69" s="111">
        <f t="shared" si="107"/>
        <v>1</v>
      </c>
      <c r="CL69" s="111"/>
      <c r="CN69" s="327">
        <v>6110.08</v>
      </c>
      <c r="CO69" s="339"/>
      <c r="CP69" s="99"/>
      <c r="CQ69" s="100"/>
      <c r="CR69" s="339"/>
      <c r="CS69" s="60">
        <f t="shared" si="83"/>
        <v>0</v>
      </c>
      <c r="CT69" s="61">
        <f t="shared" si="84"/>
        <v>0</v>
      </c>
      <c r="CU69" s="339"/>
      <c r="CV69" s="60">
        <f t="shared" si="85"/>
        <v>0</v>
      </c>
      <c r="CW69" s="61">
        <f t="shared" si="86"/>
        <v>0</v>
      </c>
      <c r="CX69" s="60">
        <f t="shared" si="87"/>
        <v>0</v>
      </c>
      <c r="CY69" s="60">
        <f t="shared" si="88"/>
        <v>0</v>
      </c>
      <c r="CZ69" s="61">
        <f t="shared" si="89"/>
        <v>0</v>
      </c>
      <c r="DA69" s="60">
        <f t="shared" si="90"/>
        <v>0</v>
      </c>
      <c r="DB69" s="60">
        <f t="shared" si="91"/>
        <v>0</v>
      </c>
      <c r="DC69" s="61">
        <f t="shared" si="92"/>
        <v>0</v>
      </c>
      <c r="DD69" s="60">
        <f t="shared" si="108"/>
        <v>0</v>
      </c>
      <c r="DE69" s="60">
        <f t="shared" si="109"/>
        <v>0</v>
      </c>
      <c r="DF69" s="61">
        <f t="shared" si="93"/>
        <v>0</v>
      </c>
      <c r="DG69" s="60">
        <f t="shared" si="94"/>
        <v>0</v>
      </c>
      <c r="DH69" s="60">
        <f t="shared" si="95"/>
        <v>0</v>
      </c>
      <c r="DI69" s="61">
        <f t="shared" si="96"/>
        <v>0</v>
      </c>
      <c r="DJ69" s="60">
        <f t="shared" si="110"/>
        <v>0</v>
      </c>
      <c r="DK69" s="60">
        <f t="shared" si="111"/>
        <v>0</v>
      </c>
      <c r="DL69" s="61">
        <f t="shared" si="97"/>
        <v>0</v>
      </c>
      <c r="DM69" s="60">
        <f t="shared" si="98"/>
        <v>0</v>
      </c>
      <c r="DN69" s="60">
        <f t="shared" si="99"/>
        <v>0</v>
      </c>
      <c r="DO69" s="61">
        <f t="shared" si="100"/>
        <v>0</v>
      </c>
    </row>
    <row r="70" spans="1:119" ht="26.25" customHeight="1" outlineLevel="2" x14ac:dyDescent="0.25">
      <c r="A70" s="347">
        <v>32</v>
      </c>
      <c r="B70" s="134" t="s">
        <v>71</v>
      </c>
      <c r="C70" s="243" t="s">
        <v>249</v>
      </c>
      <c r="D70" s="121"/>
      <c r="E70" s="25"/>
      <c r="F70" s="12">
        <v>1</v>
      </c>
      <c r="K70" s="282">
        <f t="shared" si="101"/>
        <v>92.57</v>
      </c>
      <c r="L70" s="223">
        <f t="shared" si="112"/>
        <v>92.57</v>
      </c>
      <c r="M70" s="183">
        <f t="shared" si="112"/>
        <v>92.57</v>
      </c>
      <c r="N70" s="234">
        <v>94.8</v>
      </c>
      <c r="O70" s="223">
        <f t="shared" si="102"/>
        <v>94.8</v>
      </c>
      <c r="P70" s="234"/>
      <c r="Q70" s="5"/>
      <c r="R70" s="5"/>
      <c r="S70" s="5"/>
      <c r="T70" s="211"/>
      <c r="U70" s="183"/>
      <c r="V70" s="5"/>
      <c r="W70" s="5"/>
      <c r="X70" s="5"/>
      <c r="Y70" s="2"/>
      <c r="Z70" s="255">
        <v>43191</v>
      </c>
      <c r="AA70" s="255">
        <f t="shared" si="103"/>
        <v>43191</v>
      </c>
      <c r="AB70" s="21">
        <v>43252</v>
      </c>
      <c r="AC70" s="21">
        <v>43282</v>
      </c>
      <c r="AD70" s="21">
        <f t="shared" si="104"/>
        <v>43282</v>
      </c>
      <c r="AE70" s="21">
        <v>43556</v>
      </c>
      <c r="AF70" s="21">
        <f t="shared" si="113"/>
        <v>43556</v>
      </c>
      <c r="AG70" s="21">
        <f t="shared" si="113"/>
        <v>43556</v>
      </c>
      <c r="AH70" s="21">
        <f t="shared" si="113"/>
        <v>43556</v>
      </c>
      <c r="AI70" s="22">
        <f t="shared" si="113"/>
        <v>43556</v>
      </c>
      <c r="AJ70" s="21">
        <v>43922</v>
      </c>
      <c r="AK70" s="21">
        <f t="shared" si="114"/>
        <v>43922</v>
      </c>
      <c r="AL70" s="21">
        <f t="shared" si="114"/>
        <v>43922</v>
      </c>
      <c r="AM70" s="21">
        <f t="shared" si="114"/>
        <v>43922</v>
      </c>
      <c r="AN70" s="22">
        <f t="shared" si="114"/>
        <v>43922</v>
      </c>
      <c r="AO70" s="22">
        <v>44286</v>
      </c>
      <c r="AP70" s="15">
        <f t="shared" si="49"/>
        <v>0</v>
      </c>
      <c r="AQ70" s="16">
        <f t="shared" si="50"/>
        <v>61</v>
      </c>
      <c r="AR70" s="15">
        <f t="shared" si="51"/>
        <v>30</v>
      </c>
      <c r="AS70" s="15">
        <f t="shared" si="52"/>
        <v>0</v>
      </c>
      <c r="AT70" s="16">
        <f t="shared" si="53"/>
        <v>274</v>
      </c>
      <c r="AU70" s="15">
        <f t="shared" si="54"/>
        <v>0</v>
      </c>
      <c r="AV70" s="15">
        <f t="shared" si="55"/>
        <v>0</v>
      </c>
      <c r="AW70" s="15">
        <f t="shared" si="56"/>
        <v>0</v>
      </c>
      <c r="AX70" s="15">
        <f t="shared" si="57"/>
        <v>0</v>
      </c>
      <c r="AY70" s="16">
        <f t="shared" si="58"/>
        <v>366</v>
      </c>
      <c r="AZ70" s="15">
        <f t="shared" si="59"/>
        <v>0</v>
      </c>
      <c r="BA70" s="15">
        <f t="shared" si="60"/>
        <v>0</v>
      </c>
      <c r="BB70" s="15">
        <f t="shared" si="61"/>
        <v>0</v>
      </c>
      <c r="BC70" s="15">
        <f t="shared" si="62"/>
        <v>0</v>
      </c>
      <c r="BD70" s="16">
        <f t="shared" si="63"/>
        <v>365</v>
      </c>
      <c r="BE70" s="6">
        <f t="shared" si="64"/>
        <v>0</v>
      </c>
      <c r="BF70" s="7">
        <f t="shared" si="65"/>
        <v>1</v>
      </c>
      <c r="BG70" s="6">
        <f t="shared" si="66"/>
        <v>9.8684210526315791E-2</v>
      </c>
      <c r="BH70" s="6">
        <f t="shared" si="67"/>
        <v>0</v>
      </c>
      <c r="BI70" s="8">
        <f t="shared" si="68"/>
        <v>0.90131578947368418</v>
      </c>
      <c r="BJ70" s="7" t="b">
        <f t="shared" si="69"/>
        <v>1</v>
      </c>
      <c r="BK70" s="6">
        <f t="shared" si="70"/>
        <v>0</v>
      </c>
      <c r="BL70" s="8">
        <f t="shared" si="71"/>
        <v>0</v>
      </c>
      <c r="BM70" s="8">
        <f t="shared" si="72"/>
        <v>0</v>
      </c>
      <c r="BN70" s="8">
        <f t="shared" si="73"/>
        <v>0</v>
      </c>
      <c r="BO70" s="8">
        <f t="shared" si="74"/>
        <v>1</v>
      </c>
      <c r="BP70" s="7" t="b">
        <f t="shared" si="75"/>
        <v>1</v>
      </c>
      <c r="BQ70" s="155">
        <f t="shared" si="76"/>
        <v>0</v>
      </c>
      <c r="BR70" s="8">
        <f t="shared" si="77"/>
        <v>0</v>
      </c>
      <c r="BS70" s="8">
        <f t="shared" si="78"/>
        <v>0</v>
      </c>
      <c r="BT70" s="8">
        <f t="shared" si="79"/>
        <v>0</v>
      </c>
      <c r="BU70" s="8">
        <f t="shared" si="80"/>
        <v>1</v>
      </c>
      <c r="BV70" s="7" t="b">
        <f t="shared" si="81"/>
        <v>1</v>
      </c>
      <c r="BW70" s="153">
        <v>92.57</v>
      </c>
      <c r="BX70" s="151" t="s">
        <v>22</v>
      </c>
      <c r="BY70" s="151">
        <f t="shared" si="105"/>
        <v>94.579934210526304</v>
      </c>
      <c r="BZ70" s="254"/>
      <c r="CA70" s="112"/>
      <c r="CB70" s="166">
        <f t="shared" si="106"/>
        <v>2.1712587344996336E-2</v>
      </c>
      <c r="CC70" s="254"/>
      <c r="CD70" s="112"/>
      <c r="CE70" s="8">
        <f>'LLU Compliance summary'!I$77</f>
        <v>0.106</v>
      </c>
      <c r="CF70" s="254"/>
      <c r="CG70" s="112"/>
      <c r="CH70" s="182" t="b">
        <f t="shared" si="82"/>
        <v>1</v>
      </c>
      <c r="CI70" s="254"/>
      <c r="CJ70" s="112"/>
      <c r="CK70" s="111">
        <f t="shared" si="107"/>
        <v>1</v>
      </c>
      <c r="CL70" s="111"/>
      <c r="CN70" s="327">
        <v>9970.92</v>
      </c>
      <c r="CO70" s="339"/>
      <c r="CP70" s="99"/>
      <c r="CQ70" s="100"/>
      <c r="CR70" s="339"/>
      <c r="CS70" s="60">
        <f t="shared" si="83"/>
        <v>0</v>
      </c>
      <c r="CT70" s="61">
        <f t="shared" si="84"/>
        <v>0</v>
      </c>
      <c r="CU70" s="339"/>
      <c r="CV70" s="60">
        <f t="shared" si="85"/>
        <v>0</v>
      </c>
      <c r="CW70" s="61">
        <f t="shared" si="86"/>
        <v>0</v>
      </c>
      <c r="CX70" s="60">
        <f t="shared" si="87"/>
        <v>0</v>
      </c>
      <c r="CY70" s="60">
        <f t="shared" si="88"/>
        <v>0</v>
      </c>
      <c r="CZ70" s="61">
        <f t="shared" si="89"/>
        <v>0</v>
      </c>
      <c r="DA70" s="60">
        <f t="shared" si="90"/>
        <v>0</v>
      </c>
      <c r="DB70" s="60">
        <f t="shared" si="91"/>
        <v>0</v>
      </c>
      <c r="DC70" s="61">
        <f t="shared" si="92"/>
        <v>0</v>
      </c>
      <c r="DD70" s="60">
        <f t="shared" si="108"/>
        <v>0</v>
      </c>
      <c r="DE70" s="60">
        <f t="shared" si="109"/>
        <v>0</v>
      </c>
      <c r="DF70" s="61">
        <f t="shared" si="93"/>
        <v>0</v>
      </c>
      <c r="DG70" s="60">
        <f t="shared" si="94"/>
        <v>0</v>
      </c>
      <c r="DH70" s="60">
        <f t="shared" si="95"/>
        <v>0</v>
      </c>
      <c r="DI70" s="61">
        <f t="shared" si="96"/>
        <v>0</v>
      </c>
      <c r="DJ70" s="60">
        <f t="shared" si="110"/>
        <v>0</v>
      </c>
      <c r="DK70" s="60">
        <f t="shared" si="111"/>
        <v>0</v>
      </c>
      <c r="DL70" s="61">
        <f t="shared" si="97"/>
        <v>0</v>
      </c>
      <c r="DM70" s="60">
        <f t="shared" si="98"/>
        <v>0</v>
      </c>
      <c r="DN70" s="60">
        <f t="shared" si="99"/>
        <v>0</v>
      </c>
      <c r="DO70" s="61">
        <f t="shared" si="100"/>
        <v>0</v>
      </c>
    </row>
    <row r="71" spans="1:119" ht="26.25" customHeight="1" outlineLevel="2" x14ac:dyDescent="0.25">
      <c r="A71" s="347">
        <v>33</v>
      </c>
      <c r="B71" s="134" t="s">
        <v>72</v>
      </c>
      <c r="C71" s="243" t="s">
        <v>249</v>
      </c>
      <c r="D71" s="121"/>
      <c r="E71" s="25"/>
      <c r="F71" s="12">
        <v>1</v>
      </c>
      <c r="K71" s="282">
        <f t="shared" si="101"/>
        <v>78.510000000000005</v>
      </c>
      <c r="L71" s="223">
        <f t="shared" si="112"/>
        <v>78.510000000000005</v>
      </c>
      <c r="M71" s="183">
        <f t="shared" si="112"/>
        <v>78.510000000000005</v>
      </c>
      <c r="N71" s="234">
        <v>80.400000000000006</v>
      </c>
      <c r="O71" s="223">
        <f t="shared" si="102"/>
        <v>80.400000000000006</v>
      </c>
      <c r="P71" s="234"/>
      <c r="Q71" s="5"/>
      <c r="R71" s="5"/>
      <c r="S71" s="5"/>
      <c r="T71" s="211"/>
      <c r="U71" s="183"/>
      <c r="V71" s="5"/>
      <c r="W71" s="5"/>
      <c r="X71" s="5"/>
      <c r="Y71" s="2"/>
      <c r="Z71" s="255">
        <v>43191</v>
      </c>
      <c r="AA71" s="255">
        <f t="shared" si="103"/>
        <v>43191</v>
      </c>
      <c r="AB71" s="21">
        <v>43252</v>
      </c>
      <c r="AC71" s="21">
        <v>43282</v>
      </c>
      <c r="AD71" s="21">
        <f t="shared" si="104"/>
        <v>43282</v>
      </c>
      <c r="AE71" s="21">
        <v>43556</v>
      </c>
      <c r="AF71" s="21">
        <f t="shared" si="113"/>
        <v>43556</v>
      </c>
      <c r="AG71" s="21">
        <f t="shared" si="113"/>
        <v>43556</v>
      </c>
      <c r="AH71" s="21">
        <f t="shared" si="113"/>
        <v>43556</v>
      </c>
      <c r="AI71" s="22">
        <f t="shared" si="113"/>
        <v>43556</v>
      </c>
      <c r="AJ71" s="21">
        <v>43922</v>
      </c>
      <c r="AK71" s="21">
        <f t="shared" si="114"/>
        <v>43922</v>
      </c>
      <c r="AL71" s="21">
        <f t="shared" si="114"/>
        <v>43922</v>
      </c>
      <c r="AM71" s="21">
        <f t="shared" si="114"/>
        <v>43922</v>
      </c>
      <c r="AN71" s="22">
        <f t="shared" si="114"/>
        <v>43922</v>
      </c>
      <c r="AO71" s="22">
        <v>44286</v>
      </c>
      <c r="AP71" s="15">
        <f t="shared" si="49"/>
        <v>0</v>
      </c>
      <c r="AQ71" s="16">
        <f t="shared" si="50"/>
        <v>61</v>
      </c>
      <c r="AR71" s="15">
        <f t="shared" si="51"/>
        <v>30</v>
      </c>
      <c r="AS71" s="15">
        <f t="shared" si="52"/>
        <v>0</v>
      </c>
      <c r="AT71" s="16">
        <f t="shared" si="53"/>
        <v>274</v>
      </c>
      <c r="AU71" s="15">
        <f t="shared" si="54"/>
        <v>0</v>
      </c>
      <c r="AV71" s="15">
        <f t="shared" si="55"/>
        <v>0</v>
      </c>
      <c r="AW71" s="15">
        <f t="shared" si="56"/>
        <v>0</v>
      </c>
      <c r="AX71" s="15">
        <f t="shared" si="57"/>
        <v>0</v>
      </c>
      <c r="AY71" s="16">
        <f t="shared" si="58"/>
        <v>366</v>
      </c>
      <c r="AZ71" s="15">
        <f t="shared" si="59"/>
        <v>0</v>
      </c>
      <c r="BA71" s="15">
        <f t="shared" si="60"/>
        <v>0</v>
      </c>
      <c r="BB71" s="15">
        <f t="shared" si="61"/>
        <v>0</v>
      </c>
      <c r="BC71" s="15">
        <f t="shared" si="62"/>
        <v>0</v>
      </c>
      <c r="BD71" s="16">
        <f t="shared" si="63"/>
        <v>365</v>
      </c>
      <c r="BE71" s="6">
        <f t="shared" si="64"/>
        <v>0</v>
      </c>
      <c r="BF71" s="7">
        <f t="shared" si="65"/>
        <v>1</v>
      </c>
      <c r="BG71" s="6">
        <f t="shared" si="66"/>
        <v>9.8684210526315791E-2</v>
      </c>
      <c r="BH71" s="6">
        <f t="shared" si="67"/>
        <v>0</v>
      </c>
      <c r="BI71" s="8">
        <f t="shared" si="68"/>
        <v>0.90131578947368418</v>
      </c>
      <c r="BJ71" s="7" t="b">
        <f t="shared" si="69"/>
        <v>1</v>
      </c>
      <c r="BK71" s="6">
        <f t="shared" si="70"/>
        <v>0</v>
      </c>
      <c r="BL71" s="8">
        <f t="shared" si="71"/>
        <v>0</v>
      </c>
      <c r="BM71" s="8">
        <f t="shared" si="72"/>
        <v>0</v>
      </c>
      <c r="BN71" s="8">
        <f t="shared" si="73"/>
        <v>0</v>
      </c>
      <c r="BO71" s="8">
        <f t="shared" si="74"/>
        <v>1</v>
      </c>
      <c r="BP71" s="7" t="b">
        <f t="shared" si="75"/>
        <v>1</v>
      </c>
      <c r="BQ71" s="155">
        <f t="shared" si="76"/>
        <v>0</v>
      </c>
      <c r="BR71" s="8">
        <f t="shared" si="77"/>
        <v>0</v>
      </c>
      <c r="BS71" s="8">
        <f t="shared" si="78"/>
        <v>0</v>
      </c>
      <c r="BT71" s="8">
        <f t="shared" si="79"/>
        <v>0</v>
      </c>
      <c r="BU71" s="8">
        <f t="shared" si="80"/>
        <v>1</v>
      </c>
      <c r="BV71" s="7" t="b">
        <f t="shared" si="81"/>
        <v>1</v>
      </c>
      <c r="BW71" s="153">
        <v>78.510000000000005</v>
      </c>
      <c r="BX71" s="151" t="s">
        <v>22</v>
      </c>
      <c r="BY71" s="151">
        <f t="shared" si="105"/>
        <v>80.213486842105269</v>
      </c>
      <c r="BZ71" s="254"/>
      <c r="CA71" s="112"/>
      <c r="CB71" s="166">
        <f t="shared" si="106"/>
        <v>2.1697705287291598E-2</v>
      </c>
      <c r="CC71" s="254"/>
      <c r="CD71" s="112"/>
      <c r="CE71" s="8">
        <f>'LLU Compliance summary'!I$77</f>
        <v>0.106</v>
      </c>
      <c r="CF71" s="254"/>
      <c r="CG71" s="112"/>
      <c r="CH71" s="182" t="b">
        <f t="shared" si="82"/>
        <v>1</v>
      </c>
      <c r="CI71" s="254"/>
      <c r="CJ71" s="112"/>
      <c r="CK71" s="111">
        <f t="shared" si="107"/>
        <v>1</v>
      </c>
      <c r="CL71" s="111"/>
      <c r="CN71" s="327">
        <v>0</v>
      </c>
      <c r="CO71" s="339"/>
      <c r="CP71" s="99"/>
      <c r="CQ71" s="100"/>
      <c r="CR71" s="339"/>
      <c r="CS71" s="60">
        <f t="shared" si="83"/>
        <v>0</v>
      </c>
      <c r="CT71" s="61">
        <f t="shared" si="84"/>
        <v>0</v>
      </c>
      <c r="CU71" s="339"/>
      <c r="CV71" s="60">
        <f t="shared" si="85"/>
        <v>0</v>
      </c>
      <c r="CW71" s="61">
        <f t="shared" si="86"/>
        <v>0</v>
      </c>
      <c r="CX71" s="60">
        <f t="shared" si="87"/>
        <v>0</v>
      </c>
      <c r="CY71" s="60">
        <f t="shared" si="88"/>
        <v>0</v>
      </c>
      <c r="CZ71" s="61">
        <f t="shared" si="89"/>
        <v>0</v>
      </c>
      <c r="DA71" s="60">
        <f t="shared" si="90"/>
        <v>0</v>
      </c>
      <c r="DB71" s="60">
        <f t="shared" si="91"/>
        <v>0</v>
      </c>
      <c r="DC71" s="61">
        <f t="shared" si="92"/>
        <v>0</v>
      </c>
      <c r="DD71" s="60">
        <f t="shared" si="108"/>
        <v>0</v>
      </c>
      <c r="DE71" s="60">
        <f t="shared" si="109"/>
        <v>0</v>
      </c>
      <c r="DF71" s="61">
        <f t="shared" si="93"/>
        <v>0</v>
      </c>
      <c r="DG71" s="60">
        <f t="shared" si="94"/>
        <v>0</v>
      </c>
      <c r="DH71" s="60">
        <f t="shared" si="95"/>
        <v>0</v>
      </c>
      <c r="DI71" s="61">
        <f t="shared" si="96"/>
        <v>0</v>
      </c>
      <c r="DJ71" s="60">
        <f t="shared" si="110"/>
        <v>0</v>
      </c>
      <c r="DK71" s="60">
        <f t="shared" si="111"/>
        <v>0</v>
      </c>
      <c r="DL71" s="61">
        <f t="shared" si="97"/>
        <v>0</v>
      </c>
      <c r="DM71" s="60">
        <f t="shared" si="98"/>
        <v>0</v>
      </c>
      <c r="DN71" s="60">
        <f t="shared" si="99"/>
        <v>0</v>
      </c>
      <c r="DO71" s="61">
        <f t="shared" si="100"/>
        <v>0</v>
      </c>
    </row>
    <row r="72" spans="1:119" ht="26.25" customHeight="1" outlineLevel="2" x14ac:dyDescent="0.25">
      <c r="A72" s="347">
        <v>34</v>
      </c>
      <c r="B72" s="134" t="s">
        <v>73</v>
      </c>
      <c r="C72" s="243" t="s">
        <v>249</v>
      </c>
      <c r="D72" s="121"/>
      <c r="E72" s="25"/>
      <c r="F72" s="12">
        <v>1</v>
      </c>
      <c r="K72" s="282">
        <f t="shared" si="101"/>
        <v>1450.31</v>
      </c>
      <c r="L72" s="223">
        <f t="shared" si="112"/>
        <v>1450.31</v>
      </c>
      <c r="M72" s="183">
        <f t="shared" si="112"/>
        <v>1450.31</v>
      </c>
      <c r="N72" s="234">
        <v>1486.56</v>
      </c>
      <c r="O72" s="223">
        <f t="shared" si="102"/>
        <v>1486.56</v>
      </c>
      <c r="P72" s="234"/>
      <c r="Q72" s="5"/>
      <c r="R72" s="5"/>
      <c r="S72" s="5"/>
      <c r="T72" s="211"/>
      <c r="U72" s="183"/>
      <c r="V72" s="5"/>
      <c r="W72" s="5"/>
      <c r="X72" s="5"/>
      <c r="Y72" s="2"/>
      <c r="Z72" s="255">
        <v>43191</v>
      </c>
      <c r="AA72" s="255">
        <f t="shared" si="103"/>
        <v>43191</v>
      </c>
      <c r="AB72" s="21">
        <v>43252</v>
      </c>
      <c r="AC72" s="21">
        <v>43282</v>
      </c>
      <c r="AD72" s="21">
        <f t="shared" si="104"/>
        <v>43282</v>
      </c>
      <c r="AE72" s="21">
        <v>43556</v>
      </c>
      <c r="AF72" s="21">
        <f t="shared" si="113"/>
        <v>43556</v>
      </c>
      <c r="AG72" s="21">
        <f t="shared" si="113"/>
        <v>43556</v>
      </c>
      <c r="AH72" s="21">
        <f t="shared" si="113"/>
        <v>43556</v>
      </c>
      <c r="AI72" s="22">
        <f t="shared" si="113"/>
        <v>43556</v>
      </c>
      <c r="AJ72" s="21">
        <v>43922</v>
      </c>
      <c r="AK72" s="21">
        <f t="shared" si="114"/>
        <v>43922</v>
      </c>
      <c r="AL72" s="21">
        <f t="shared" si="114"/>
        <v>43922</v>
      </c>
      <c r="AM72" s="21">
        <f t="shared" si="114"/>
        <v>43922</v>
      </c>
      <c r="AN72" s="22">
        <f t="shared" si="114"/>
        <v>43922</v>
      </c>
      <c r="AO72" s="22">
        <v>44286</v>
      </c>
      <c r="AP72" s="15">
        <f t="shared" si="49"/>
        <v>0</v>
      </c>
      <c r="AQ72" s="16">
        <f t="shared" si="50"/>
        <v>61</v>
      </c>
      <c r="AR72" s="15">
        <f t="shared" si="51"/>
        <v>30</v>
      </c>
      <c r="AS72" s="15">
        <f t="shared" si="52"/>
        <v>0</v>
      </c>
      <c r="AT72" s="16">
        <f t="shared" si="53"/>
        <v>274</v>
      </c>
      <c r="AU72" s="15">
        <f t="shared" si="54"/>
        <v>0</v>
      </c>
      <c r="AV72" s="15">
        <f t="shared" si="55"/>
        <v>0</v>
      </c>
      <c r="AW72" s="15">
        <f t="shared" si="56"/>
        <v>0</v>
      </c>
      <c r="AX72" s="15">
        <f t="shared" si="57"/>
        <v>0</v>
      </c>
      <c r="AY72" s="16">
        <f t="shared" si="58"/>
        <v>366</v>
      </c>
      <c r="AZ72" s="15">
        <f t="shared" si="59"/>
        <v>0</v>
      </c>
      <c r="BA72" s="15">
        <f t="shared" si="60"/>
        <v>0</v>
      </c>
      <c r="BB72" s="15">
        <f t="shared" si="61"/>
        <v>0</v>
      </c>
      <c r="BC72" s="15">
        <f t="shared" si="62"/>
        <v>0</v>
      </c>
      <c r="BD72" s="16">
        <f t="shared" si="63"/>
        <v>365</v>
      </c>
      <c r="BE72" s="6">
        <f t="shared" si="64"/>
        <v>0</v>
      </c>
      <c r="BF72" s="7">
        <f t="shared" si="65"/>
        <v>1</v>
      </c>
      <c r="BG72" s="6">
        <f t="shared" si="66"/>
        <v>9.8684210526315791E-2</v>
      </c>
      <c r="BH72" s="6">
        <f t="shared" si="67"/>
        <v>0</v>
      </c>
      <c r="BI72" s="8">
        <f t="shared" si="68"/>
        <v>0.90131578947368418</v>
      </c>
      <c r="BJ72" s="7" t="b">
        <f t="shared" si="69"/>
        <v>1</v>
      </c>
      <c r="BK72" s="6">
        <f t="shared" si="70"/>
        <v>0</v>
      </c>
      <c r="BL72" s="8">
        <f t="shared" si="71"/>
        <v>0</v>
      </c>
      <c r="BM72" s="8">
        <f t="shared" si="72"/>
        <v>0</v>
      </c>
      <c r="BN72" s="8">
        <f t="shared" si="73"/>
        <v>0</v>
      </c>
      <c r="BO72" s="8">
        <f t="shared" si="74"/>
        <v>1</v>
      </c>
      <c r="BP72" s="7" t="b">
        <f t="shared" si="75"/>
        <v>1</v>
      </c>
      <c r="BQ72" s="155">
        <f t="shared" si="76"/>
        <v>0</v>
      </c>
      <c r="BR72" s="8">
        <f t="shared" si="77"/>
        <v>0</v>
      </c>
      <c r="BS72" s="8">
        <f t="shared" si="78"/>
        <v>0</v>
      </c>
      <c r="BT72" s="8">
        <f t="shared" si="79"/>
        <v>0</v>
      </c>
      <c r="BU72" s="8">
        <f t="shared" si="80"/>
        <v>1</v>
      </c>
      <c r="BV72" s="7" t="b">
        <f t="shared" si="81"/>
        <v>1</v>
      </c>
      <c r="BW72" s="153">
        <v>1450.31</v>
      </c>
      <c r="BX72" s="151" t="s">
        <v>22</v>
      </c>
      <c r="BY72" s="151">
        <f t="shared" si="105"/>
        <v>1482.982697368421</v>
      </c>
      <c r="BZ72" s="254"/>
      <c r="CA72" s="112"/>
      <c r="CB72" s="166">
        <f t="shared" si="106"/>
        <v>2.2528078389048578E-2</v>
      </c>
      <c r="CC72" s="254"/>
      <c r="CD72" s="112"/>
      <c r="CE72" s="8">
        <f>'LLU Compliance summary'!I$77</f>
        <v>0.106</v>
      </c>
      <c r="CF72" s="254"/>
      <c r="CG72" s="112"/>
      <c r="CH72" s="182" t="b">
        <f t="shared" si="82"/>
        <v>1</v>
      </c>
      <c r="CI72" s="254"/>
      <c r="CJ72" s="112"/>
      <c r="CK72" s="111">
        <f t="shared" si="107"/>
        <v>1</v>
      </c>
      <c r="CL72" s="111"/>
      <c r="CN72" s="327">
        <v>0</v>
      </c>
      <c r="CO72" s="339"/>
      <c r="CP72" s="99"/>
      <c r="CQ72" s="100"/>
      <c r="CR72" s="339"/>
      <c r="CS72" s="60">
        <f t="shared" si="83"/>
        <v>0</v>
      </c>
      <c r="CT72" s="61">
        <f t="shared" si="84"/>
        <v>0</v>
      </c>
      <c r="CU72" s="339"/>
      <c r="CV72" s="60">
        <f t="shared" si="85"/>
        <v>0</v>
      </c>
      <c r="CW72" s="61">
        <f t="shared" si="86"/>
        <v>0</v>
      </c>
      <c r="CX72" s="60">
        <f t="shared" si="87"/>
        <v>0</v>
      </c>
      <c r="CY72" s="60">
        <f t="shared" si="88"/>
        <v>0</v>
      </c>
      <c r="CZ72" s="61">
        <f t="shared" si="89"/>
        <v>0</v>
      </c>
      <c r="DA72" s="60">
        <f t="shared" si="90"/>
        <v>0</v>
      </c>
      <c r="DB72" s="60">
        <f t="shared" si="91"/>
        <v>0</v>
      </c>
      <c r="DC72" s="61">
        <f t="shared" si="92"/>
        <v>0</v>
      </c>
      <c r="DD72" s="60">
        <f t="shared" si="108"/>
        <v>0</v>
      </c>
      <c r="DE72" s="60">
        <f t="shared" si="109"/>
        <v>0</v>
      </c>
      <c r="DF72" s="61">
        <f t="shared" si="93"/>
        <v>0</v>
      </c>
      <c r="DG72" s="60">
        <f t="shared" si="94"/>
        <v>0</v>
      </c>
      <c r="DH72" s="60">
        <f t="shared" si="95"/>
        <v>0</v>
      </c>
      <c r="DI72" s="61">
        <f t="shared" si="96"/>
        <v>0</v>
      </c>
      <c r="DJ72" s="60">
        <f t="shared" si="110"/>
        <v>0</v>
      </c>
      <c r="DK72" s="60">
        <f t="shared" si="111"/>
        <v>0</v>
      </c>
      <c r="DL72" s="61">
        <f t="shared" si="97"/>
        <v>0</v>
      </c>
      <c r="DM72" s="60">
        <f t="shared" si="98"/>
        <v>0</v>
      </c>
      <c r="DN72" s="60">
        <f t="shared" si="99"/>
        <v>0</v>
      </c>
      <c r="DO72" s="61">
        <f t="shared" si="100"/>
        <v>0</v>
      </c>
    </row>
    <row r="73" spans="1:119" ht="26.25" customHeight="1" outlineLevel="2" x14ac:dyDescent="0.25">
      <c r="A73" s="347">
        <v>35</v>
      </c>
      <c r="B73" s="134" t="s">
        <v>74</v>
      </c>
      <c r="C73" s="243" t="s">
        <v>249</v>
      </c>
      <c r="D73" s="121"/>
      <c r="E73" s="25"/>
      <c r="F73" s="12">
        <v>1</v>
      </c>
      <c r="K73" s="282">
        <f t="shared" si="101"/>
        <v>138.43</v>
      </c>
      <c r="L73" s="223">
        <f t="shared" si="112"/>
        <v>138.43</v>
      </c>
      <c r="M73" s="183">
        <f t="shared" si="112"/>
        <v>138.43</v>
      </c>
      <c r="N73" s="234">
        <v>141.88</v>
      </c>
      <c r="O73" s="223">
        <f t="shared" si="102"/>
        <v>141.88</v>
      </c>
      <c r="P73" s="234"/>
      <c r="Q73" s="5"/>
      <c r="R73" s="5"/>
      <c r="S73" s="5"/>
      <c r="T73" s="211"/>
      <c r="U73" s="183"/>
      <c r="V73" s="5"/>
      <c r="W73" s="5"/>
      <c r="X73" s="5"/>
      <c r="Y73" s="2"/>
      <c r="Z73" s="255">
        <v>43191</v>
      </c>
      <c r="AA73" s="255">
        <f t="shared" si="103"/>
        <v>43191</v>
      </c>
      <c r="AB73" s="21">
        <v>43252</v>
      </c>
      <c r="AC73" s="21">
        <v>43282</v>
      </c>
      <c r="AD73" s="21">
        <f t="shared" si="104"/>
        <v>43282</v>
      </c>
      <c r="AE73" s="21">
        <v>43556</v>
      </c>
      <c r="AF73" s="21">
        <f t="shared" si="113"/>
        <v>43556</v>
      </c>
      <c r="AG73" s="21">
        <f t="shared" si="113"/>
        <v>43556</v>
      </c>
      <c r="AH73" s="21">
        <f t="shared" si="113"/>
        <v>43556</v>
      </c>
      <c r="AI73" s="22">
        <f t="shared" si="113"/>
        <v>43556</v>
      </c>
      <c r="AJ73" s="21">
        <v>43922</v>
      </c>
      <c r="AK73" s="21">
        <f t="shared" si="114"/>
        <v>43922</v>
      </c>
      <c r="AL73" s="21">
        <f t="shared" si="114"/>
        <v>43922</v>
      </c>
      <c r="AM73" s="21">
        <f t="shared" si="114"/>
        <v>43922</v>
      </c>
      <c r="AN73" s="22">
        <f t="shared" si="114"/>
        <v>43922</v>
      </c>
      <c r="AO73" s="22">
        <v>44286</v>
      </c>
      <c r="AP73" s="15">
        <f t="shared" si="49"/>
        <v>0</v>
      </c>
      <c r="AQ73" s="16">
        <f t="shared" si="50"/>
        <v>61</v>
      </c>
      <c r="AR73" s="15">
        <f t="shared" si="51"/>
        <v>30</v>
      </c>
      <c r="AS73" s="15">
        <f t="shared" si="52"/>
        <v>0</v>
      </c>
      <c r="AT73" s="16">
        <f t="shared" si="53"/>
        <v>274</v>
      </c>
      <c r="AU73" s="15">
        <f t="shared" si="54"/>
        <v>0</v>
      </c>
      <c r="AV73" s="15">
        <f t="shared" si="55"/>
        <v>0</v>
      </c>
      <c r="AW73" s="15">
        <f t="shared" si="56"/>
        <v>0</v>
      </c>
      <c r="AX73" s="15">
        <f t="shared" si="57"/>
        <v>0</v>
      </c>
      <c r="AY73" s="16">
        <f t="shared" si="58"/>
        <v>366</v>
      </c>
      <c r="AZ73" s="15">
        <f t="shared" si="59"/>
        <v>0</v>
      </c>
      <c r="BA73" s="15">
        <f t="shared" si="60"/>
        <v>0</v>
      </c>
      <c r="BB73" s="15">
        <f t="shared" si="61"/>
        <v>0</v>
      </c>
      <c r="BC73" s="15">
        <f t="shared" si="62"/>
        <v>0</v>
      </c>
      <c r="BD73" s="16">
        <f t="shared" si="63"/>
        <v>365</v>
      </c>
      <c r="BE73" s="6">
        <f t="shared" si="64"/>
        <v>0</v>
      </c>
      <c r="BF73" s="7">
        <f t="shared" si="65"/>
        <v>1</v>
      </c>
      <c r="BG73" s="6">
        <f t="shared" si="66"/>
        <v>9.8684210526315791E-2</v>
      </c>
      <c r="BH73" s="6">
        <f t="shared" si="67"/>
        <v>0</v>
      </c>
      <c r="BI73" s="8">
        <f t="shared" si="68"/>
        <v>0.90131578947368418</v>
      </c>
      <c r="BJ73" s="7" t="b">
        <f t="shared" si="69"/>
        <v>1</v>
      </c>
      <c r="BK73" s="6">
        <f t="shared" si="70"/>
        <v>0</v>
      </c>
      <c r="BL73" s="8">
        <f t="shared" si="71"/>
        <v>0</v>
      </c>
      <c r="BM73" s="8">
        <f t="shared" si="72"/>
        <v>0</v>
      </c>
      <c r="BN73" s="8">
        <f t="shared" si="73"/>
        <v>0</v>
      </c>
      <c r="BO73" s="8">
        <f t="shared" si="74"/>
        <v>1</v>
      </c>
      <c r="BP73" s="7" t="b">
        <f t="shared" si="75"/>
        <v>1</v>
      </c>
      <c r="BQ73" s="155">
        <f t="shared" si="76"/>
        <v>0</v>
      </c>
      <c r="BR73" s="8">
        <f t="shared" si="77"/>
        <v>0</v>
      </c>
      <c r="BS73" s="8">
        <f t="shared" si="78"/>
        <v>0</v>
      </c>
      <c r="BT73" s="8">
        <f t="shared" si="79"/>
        <v>0</v>
      </c>
      <c r="BU73" s="8">
        <f t="shared" si="80"/>
        <v>1</v>
      </c>
      <c r="BV73" s="7" t="b">
        <f t="shared" si="81"/>
        <v>1</v>
      </c>
      <c r="BW73" s="153">
        <v>138.43</v>
      </c>
      <c r="BX73" s="151" t="s">
        <v>22</v>
      </c>
      <c r="BY73" s="151">
        <f t="shared" si="105"/>
        <v>141.53953947368419</v>
      </c>
      <c r="BZ73" s="254"/>
      <c r="CA73" s="112"/>
      <c r="CB73" s="166">
        <f t="shared" si="106"/>
        <v>2.2462901637536514E-2</v>
      </c>
      <c r="CC73" s="254"/>
      <c r="CD73" s="112"/>
      <c r="CE73" s="8">
        <f>'LLU Compliance summary'!I$77</f>
        <v>0.106</v>
      </c>
      <c r="CF73" s="254"/>
      <c r="CG73" s="112"/>
      <c r="CH73" s="182" t="b">
        <f t="shared" si="82"/>
        <v>1</v>
      </c>
      <c r="CI73" s="254"/>
      <c r="CJ73" s="112"/>
      <c r="CK73" s="111">
        <f t="shared" si="107"/>
        <v>1</v>
      </c>
      <c r="CL73" s="111"/>
      <c r="CN73" s="327">
        <v>0</v>
      </c>
      <c r="CO73" s="339"/>
      <c r="CP73" s="99"/>
      <c r="CQ73" s="100"/>
      <c r="CR73" s="339"/>
      <c r="CS73" s="60">
        <f t="shared" si="83"/>
        <v>0</v>
      </c>
      <c r="CT73" s="61">
        <f t="shared" si="84"/>
        <v>0</v>
      </c>
      <c r="CU73" s="339"/>
      <c r="CV73" s="60">
        <f t="shared" si="85"/>
        <v>0</v>
      </c>
      <c r="CW73" s="61">
        <f t="shared" si="86"/>
        <v>0</v>
      </c>
      <c r="CX73" s="60">
        <f t="shared" si="87"/>
        <v>0</v>
      </c>
      <c r="CY73" s="60">
        <f t="shared" si="88"/>
        <v>0</v>
      </c>
      <c r="CZ73" s="61">
        <f t="shared" si="89"/>
        <v>0</v>
      </c>
      <c r="DA73" s="60">
        <f t="shared" si="90"/>
        <v>0</v>
      </c>
      <c r="DB73" s="60">
        <f t="shared" si="91"/>
        <v>0</v>
      </c>
      <c r="DC73" s="61">
        <f t="shared" si="92"/>
        <v>0</v>
      </c>
      <c r="DD73" s="60">
        <f t="shared" si="108"/>
        <v>0</v>
      </c>
      <c r="DE73" s="60">
        <f t="shared" si="109"/>
        <v>0</v>
      </c>
      <c r="DF73" s="61">
        <f t="shared" si="93"/>
        <v>0</v>
      </c>
      <c r="DG73" s="60">
        <f t="shared" si="94"/>
        <v>0</v>
      </c>
      <c r="DH73" s="60">
        <f t="shared" si="95"/>
        <v>0</v>
      </c>
      <c r="DI73" s="61">
        <f t="shared" si="96"/>
        <v>0</v>
      </c>
      <c r="DJ73" s="60">
        <f t="shared" si="110"/>
        <v>0</v>
      </c>
      <c r="DK73" s="60">
        <f t="shared" si="111"/>
        <v>0</v>
      </c>
      <c r="DL73" s="61">
        <f t="shared" si="97"/>
        <v>0</v>
      </c>
      <c r="DM73" s="60">
        <f t="shared" si="98"/>
        <v>0</v>
      </c>
      <c r="DN73" s="60">
        <f t="shared" si="99"/>
        <v>0</v>
      </c>
      <c r="DO73" s="61">
        <f t="shared" si="100"/>
        <v>0</v>
      </c>
    </row>
    <row r="74" spans="1:119" ht="26.25" customHeight="1" outlineLevel="2" x14ac:dyDescent="0.25">
      <c r="A74" s="347">
        <v>36</v>
      </c>
      <c r="B74" s="134" t="s">
        <v>75</v>
      </c>
      <c r="C74" s="243" t="s">
        <v>249</v>
      </c>
      <c r="D74" s="121"/>
      <c r="E74" s="25"/>
      <c r="F74" s="12">
        <v>1</v>
      </c>
      <c r="K74" s="282">
        <f t="shared" si="101"/>
        <v>279.7</v>
      </c>
      <c r="L74" s="223">
        <f t="shared" si="112"/>
        <v>279.7</v>
      </c>
      <c r="M74" s="183">
        <f t="shared" si="112"/>
        <v>279.7</v>
      </c>
      <c r="N74" s="234">
        <v>286.69</v>
      </c>
      <c r="O74" s="223">
        <f t="shared" si="102"/>
        <v>286.69</v>
      </c>
      <c r="P74" s="234"/>
      <c r="Q74" s="5"/>
      <c r="R74" s="5"/>
      <c r="S74" s="5"/>
      <c r="T74" s="211"/>
      <c r="U74" s="183"/>
      <c r="V74" s="5"/>
      <c r="W74" s="5"/>
      <c r="X74" s="5"/>
      <c r="Y74" s="2"/>
      <c r="Z74" s="255">
        <v>43191</v>
      </c>
      <c r="AA74" s="255">
        <f t="shared" si="103"/>
        <v>43191</v>
      </c>
      <c r="AB74" s="21">
        <v>43252</v>
      </c>
      <c r="AC74" s="21">
        <v>43282</v>
      </c>
      <c r="AD74" s="21">
        <f t="shared" si="104"/>
        <v>43282</v>
      </c>
      <c r="AE74" s="21">
        <v>43556</v>
      </c>
      <c r="AF74" s="21">
        <f t="shared" si="113"/>
        <v>43556</v>
      </c>
      <c r="AG74" s="21">
        <f t="shared" si="113"/>
        <v>43556</v>
      </c>
      <c r="AH74" s="21">
        <f t="shared" si="113"/>
        <v>43556</v>
      </c>
      <c r="AI74" s="22">
        <f t="shared" si="113"/>
        <v>43556</v>
      </c>
      <c r="AJ74" s="21">
        <v>43922</v>
      </c>
      <c r="AK74" s="21">
        <f t="shared" si="114"/>
        <v>43922</v>
      </c>
      <c r="AL74" s="21">
        <f t="shared" si="114"/>
        <v>43922</v>
      </c>
      <c r="AM74" s="21">
        <f t="shared" si="114"/>
        <v>43922</v>
      </c>
      <c r="AN74" s="22">
        <f t="shared" si="114"/>
        <v>43922</v>
      </c>
      <c r="AO74" s="22">
        <v>44286</v>
      </c>
      <c r="AP74" s="15">
        <f t="shared" si="49"/>
        <v>0</v>
      </c>
      <c r="AQ74" s="16">
        <f t="shared" si="50"/>
        <v>61</v>
      </c>
      <c r="AR74" s="15">
        <f t="shared" si="51"/>
        <v>30</v>
      </c>
      <c r="AS74" s="15">
        <f t="shared" si="52"/>
        <v>0</v>
      </c>
      <c r="AT74" s="16">
        <f t="shared" si="53"/>
        <v>274</v>
      </c>
      <c r="AU74" s="15">
        <f t="shared" si="54"/>
        <v>0</v>
      </c>
      <c r="AV74" s="15">
        <f t="shared" si="55"/>
        <v>0</v>
      </c>
      <c r="AW74" s="15">
        <f t="shared" si="56"/>
        <v>0</v>
      </c>
      <c r="AX74" s="15">
        <f t="shared" si="57"/>
        <v>0</v>
      </c>
      <c r="AY74" s="16">
        <f t="shared" si="58"/>
        <v>366</v>
      </c>
      <c r="AZ74" s="15">
        <f t="shared" si="59"/>
        <v>0</v>
      </c>
      <c r="BA74" s="15">
        <f t="shared" si="60"/>
        <v>0</v>
      </c>
      <c r="BB74" s="15">
        <f t="shared" si="61"/>
        <v>0</v>
      </c>
      <c r="BC74" s="15">
        <f t="shared" si="62"/>
        <v>0</v>
      </c>
      <c r="BD74" s="16">
        <f t="shared" si="63"/>
        <v>365</v>
      </c>
      <c r="BE74" s="6">
        <f t="shared" si="64"/>
        <v>0</v>
      </c>
      <c r="BF74" s="7">
        <f t="shared" si="65"/>
        <v>1</v>
      </c>
      <c r="BG74" s="6">
        <f t="shared" si="66"/>
        <v>9.8684210526315791E-2</v>
      </c>
      <c r="BH74" s="6">
        <f t="shared" si="67"/>
        <v>0</v>
      </c>
      <c r="BI74" s="8">
        <f t="shared" si="68"/>
        <v>0.90131578947368418</v>
      </c>
      <c r="BJ74" s="7" t="b">
        <f t="shared" si="69"/>
        <v>1</v>
      </c>
      <c r="BK74" s="6">
        <f t="shared" si="70"/>
        <v>0</v>
      </c>
      <c r="BL74" s="8">
        <f t="shared" si="71"/>
        <v>0</v>
      </c>
      <c r="BM74" s="8">
        <f t="shared" si="72"/>
        <v>0</v>
      </c>
      <c r="BN74" s="8">
        <f t="shared" si="73"/>
        <v>0</v>
      </c>
      <c r="BO74" s="8">
        <f t="shared" si="74"/>
        <v>1</v>
      </c>
      <c r="BP74" s="7" t="b">
        <f t="shared" si="75"/>
        <v>1</v>
      </c>
      <c r="BQ74" s="155">
        <f t="shared" si="76"/>
        <v>0</v>
      </c>
      <c r="BR74" s="8">
        <f t="shared" si="77"/>
        <v>0</v>
      </c>
      <c r="BS74" s="8">
        <f t="shared" si="78"/>
        <v>0</v>
      </c>
      <c r="BT74" s="8">
        <f t="shared" si="79"/>
        <v>0</v>
      </c>
      <c r="BU74" s="8">
        <f t="shared" si="80"/>
        <v>1</v>
      </c>
      <c r="BV74" s="7" t="b">
        <f t="shared" si="81"/>
        <v>1</v>
      </c>
      <c r="BW74" s="153">
        <v>279.7</v>
      </c>
      <c r="BX74" s="151" t="s">
        <v>22</v>
      </c>
      <c r="BY74" s="151">
        <f t="shared" si="105"/>
        <v>286.00019736842103</v>
      </c>
      <c r="BZ74" s="254"/>
      <c r="CA74" s="112"/>
      <c r="CB74" s="166">
        <f t="shared" si="106"/>
        <v>2.2524838642906823E-2</v>
      </c>
      <c r="CC74" s="254"/>
      <c r="CD74" s="112"/>
      <c r="CE74" s="8">
        <f>'LLU Compliance summary'!I$77</f>
        <v>0.106</v>
      </c>
      <c r="CF74" s="254"/>
      <c r="CG74" s="112"/>
      <c r="CH74" s="182" t="b">
        <f t="shared" si="82"/>
        <v>1</v>
      </c>
      <c r="CI74" s="254"/>
      <c r="CJ74" s="112"/>
      <c r="CK74" s="111">
        <f t="shared" si="107"/>
        <v>1</v>
      </c>
      <c r="CL74" s="111"/>
      <c r="CN74" s="327">
        <v>0</v>
      </c>
      <c r="CO74" s="339"/>
      <c r="CP74" s="99"/>
      <c r="CQ74" s="100"/>
      <c r="CR74" s="339"/>
      <c r="CS74" s="60">
        <f t="shared" si="83"/>
        <v>0</v>
      </c>
      <c r="CT74" s="61">
        <f t="shared" si="84"/>
        <v>0</v>
      </c>
      <c r="CU74" s="339"/>
      <c r="CV74" s="60">
        <f t="shared" si="85"/>
        <v>0</v>
      </c>
      <c r="CW74" s="61">
        <f t="shared" si="86"/>
        <v>0</v>
      </c>
      <c r="CX74" s="60">
        <f t="shared" si="87"/>
        <v>0</v>
      </c>
      <c r="CY74" s="60">
        <f t="shared" si="88"/>
        <v>0</v>
      </c>
      <c r="CZ74" s="61">
        <f t="shared" si="89"/>
        <v>0</v>
      </c>
      <c r="DA74" s="60">
        <f t="shared" si="90"/>
        <v>0</v>
      </c>
      <c r="DB74" s="60">
        <f t="shared" si="91"/>
        <v>0</v>
      </c>
      <c r="DC74" s="61">
        <f t="shared" si="92"/>
        <v>0</v>
      </c>
      <c r="DD74" s="60">
        <f t="shared" si="108"/>
        <v>0</v>
      </c>
      <c r="DE74" s="60">
        <f t="shared" si="109"/>
        <v>0</v>
      </c>
      <c r="DF74" s="61">
        <f t="shared" si="93"/>
        <v>0</v>
      </c>
      <c r="DG74" s="60">
        <f t="shared" si="94"/>
        <v>0</v>
      </c>
      <c r="DH74" s="60">
        <f t="shared" si="95"/>
        <v>0</v>
      </c>
      <c r="DI74" s="61">
        <f t="shared" si="96"/>
        <v>0</v>
      </c>
      <c r="DJ74" s="60">
        <f t="shared" si="110"/>
        <v>0</v>
      </c>
      <c r="DK74" s="60">
        <f t="shared" si="111"/>
        <v>0</v>
      </c>
      <c r="DL74" s="61">
        <f t="shared" si="97"/>
        <v>0</v>
      </c>
      <c r="DM74" s="60">
        <f t="shared" si="98"/>
        <v>0</v>
      </c>
      <c r="DN74" s="60">
        <f t="shared" si="99"/>
        <v>0</v>
      </c>
      <c r="DO74" s="61">
        <f t="shared" si="100"/>
        <v>0</v>
      </c>
    </row>
    <row r="75" spans="1:119" ht="26.25" customHeight="1" outlineLevel="2" x14ac:dyDescent="0.25">
      <c r="A75" s="347">
        <v>37</v>
      </c>
      <c r="B75" s="134" t="s">
        <v>76</v>
      </c>
      <c r="C75" s="243" t="s">
        <v>249</v>
      </c>
      <c r="D75" s="121"/>
      <c r="E75" s="25"/>
      <c r="F75" s="12">
        <v>1</v>
      </c>
      <c r="K75" s="282">
        <v>152.56</v>
      </c>
      <c r="L75" s="223">
        <f t="shared" si="112"/>
        <v>152.56</v>
      </c>
      <c r="M75" s="183">
        <f t="shared" si="112"/>
        <v>152.56</v>
      </c>
      <c r="N75" s="234">
        <v>156.47999999999999</v>
      </c>
      <c r="O75" s="223">
        <f t="shared" si="102"/>
        <v>156.47999999999999</v>
      </c>
      <c r="P75" s="234"/>
      <c r="Q75" s="5"/>
      <c r="R75" s="5"/>
      <c r="S75" s="5"/>
      <c r="T75" s="211"/>
      <c r="U75" s="183"/>
      <c r="V75" s="5"/>
      <c r="W75" s="5"/>
      <c r="X75" s="5"/>
      <c r="Y75" s="2"/>
      <c r="Z75" s="255">
        <v>43191</v>
      </c>
      <c r="AA75" s="255">
        <f t="shared" si="103"/>
        <v>43191</v>
      </c>
      <c r="AB75" s="21">
        <v>43252</v>
      </c>
      <c r="AC75" s="21">
        <v>43282</v>
      </c>
      <c r="AD75" s="21">
        <f t="shared" si="104"/>
        <v>43282</v>
      </c>
      <c r="AE75" s="21">
        <v>43556</v>
      </c>
      <c r="AF75" s="21">
        <f t="shared" si="113"/>
        <v>43556</v>
      </c>
      <c r="AG75" s="21">
        <f t="shared" si="113"/>
        <v>43556</v>
      </c>
      <c r="AH75" s="21">
        <f t="shared" si="113"/>
        <v>43556</v>
      </c>
      <c r="AI75" s="22">
        <f t="shared" si="113"/>
        <v>43556</v>
      </c>
      <c r="AJ75" s="21">
        <v>43922</v>
      </c>
      <c r="AK75" s="21">
        <f t="shared" si="114"/>
        <v>43922</v>
      </c>
      <c r="AL75" s="21">
        <f t="shared" si="114"/>
        <v>43922</v>
      </c>
      <c r="AM75" s="21">
        <f t="shared" si="114"/>
        <v>43922</v>
      </c>
      <c r="AN75" s="22">
        <f t="shared" si="114"/>
        <v>43922</v>
      </c>
      <c r="AO75" s="22">
        <v>44286</v>
      </c>
      <c r="AP75" s="15">
        <f t="shared" si="49"/>
        <v>0</v>
      </c>
      <c r="AQ75" s="16">
        <f t="shared" si="50"/>
        <v>61</v>
      </c>
      <c r="AR75" s="15">
        <f t="shared" si="51"/>
        <v>30</v>
      </c>
      <c r="AS75" s="15">
        <f t="shared" si="52"/>
        <v>0</v>
      </c>
      <c r="AT75" s="16">
        <f t="shared" si="53"/>
        <v>274</v>
      </c>
      <c r="AU75" s="15">
        <f t="shared" si="54"/>
        <v>0</v>
      </c>
      <c r="AV75" s="15">
        <f t="shared" si="55"/>
        <v>0</v>
      </c>
      <c r="AW75" s="15">
        <f t="shared" si="56"/>
        <v>0</v>
      </c>
      <c r="AX75" s="15">
        <f t="shared" si="57"/>
        <v>0</v>
      </c>
      <c r="AY75" s="16">
        <f t="shared" si="58"/>
        <v>366</v>
      </c>
      <c r="AZ75" s="15">
        <f t="shared" si="59"/>
        <v>0</v>
      </c>
      <c r="BA75" s="15">
        <f t="shared" si="60"/>
        <v>0</v>
      </c>
      <c r="BB75" s="15">
        <f t="shared" si="61"/>
        <v>0</v>
      </c>
      <c r="BC75" s="15">
        <f t="shared" si="62"/>
        <v>0</v>
      </c>
      <c r="BD75" s="16">
        <f t="shared" si="63"/>
        <v>365</v>
      </c>
      <c r="BE75" s="6">
        <f t="shared" si="64"/>
        <v>0</v>
      </c>
      <c r="BF75" s="7">
        <f t="shared" si="65"/>
        <v>1</v>
      </c>
      <c r="BG75" s="6">
        <f t="shared" si="66"/>
        <v>9.8684210526315791E-2</v>
      </c>
      <c r="BH75" s="6">
        <f t="shared" si="67"/>
        <v>0</v>
      </c>
      <c r="BI75" s="8">
        <f t="shared" si="68"/>
        <v>0.90131578947368418</v>
      </c>
      <c r="BJ75" s="7" t="b">
        <f t="shared" si="69"/>
        <v>1</v>
      </c>
      <c r="BK75" s="6">
        <f t="shared" si="70"/>
        <v>0</v>
      </c>
      <c r="BL75" s="8">
        <f t="shared" si="71"/>
        <v>0</v>
      </c>
      <c r="BM75" s="8">
        <f t="shared" si="72"/>
        <v>0</v>
      </c>
      <c r="BN75" s="8">
        <f t="shared" si="73"/>
        <v>0</v>
      </c>
      <c r="BO75" s="8">
        <f t="shared" si="74"/>
        <v>1</v>
      </c>
      <c r="BP75" s="7" t="b">
        <f t="shared" si="75"/>
        <v>1</v>
      </c>
      <c r="BQ75" s="155">
        <f t="shared" si="76"/>
        <v>0</v>
      </c>
      <c r="BR75" s="8">
        <f t="shared" si="77"/>
        <v>0</v>
      </c>
      <c r="BS75" s="8">
        <f t="shared" si="78"/>
        <v>0</v>
      </c>
      <c r="BT75" s="8">
        <f t="shared" si="79"/>
        <v>0</v>
      </c>
      <c r="BU75" s="8">
        <f t="shared" si="80"/>
        <v>1</v>
      </c>
      <c r="BV75" s="7" t="b">
        <f t="shared" si="81"/>
        <v>1</v>
      </c>
      <c r="BW75" s="153">
        <v>152.56</v>
      </c>
      <c r="BX75" s="151" t="s">
        <v>22</v>
      </c>
      <c r="BY75" s="151">
        <f t="shared" si="105"/>
        <v>156.09315789473683</v>
      </c>
      <c r="BZ75" s="254"/>
      <c r="CA75" s="112"/>
      <c r="CB75" s="166">
        <f t="shared" si="106"/>
        <v>2.3159136698589614E-2</v>
      </c>
      <c r="CC75" s="254"/>
      <c r="CD75" s="112"/>
      <c r="CE75" s="8">
        <f>'LLU Compliance summary'!I$77</f>
        <v>0.106</v>
      </c>
      <c r="CF75" s="254"/>
      <c r="CG75" s="112"/>
      <c r="CH75" s="182" t="b">
        <f t="shared" si="82"/>
        <v>1</v>
      </c>
      <c r="CI75" s="254"/>
      <c r="CJ75" s="112"/>
      <c r="CK75" s="111">
        <f t="shared" si="107"/>
        <v>1</v>
      </c>
      <c r="CL75" s="111"/>
      <c r="CN75" s="327">
        <v>896.76</v>
      </c>
      <c r="CO75" s="339"/>
      <c r="CP75" s="99"/>
      <c r="CQ75" s="100"/>
      <c r="CR75" s="339"/>
      <c r="CS75" s="60">
        <f t="shared" si="83"/>
        <v>0</v>
      </c>
      <c r="CT75" s="61">
        <f t="shared" si="84"/>
        <v>0</v>
      </c>
      <c r="CU75" s="339"/>
      <c r="CV75" s="60">
        <f t="shared" si="85"/>
        <v>0</v>
      </c>
      <c r="CW75" s="61">
        <f t="shared" si="86"/>
        <v>0</v>
      </c>
      <c r="CX75" s="60">
        <f t="shared" si="87"/>
        <v>0</v>
      </c>
      <c r="CY75" s="60">
        <f t="shared" si="88"/>
        <v>0</v>
      </c>
      <c r="CZ75" s="61">
        <f t="shared" si="89"/>
        <v>0</v>
      </c>
      <c r="DA75" s="60">
        <f t="shared" si="90"/>
        <v>0</v>
      </c>
      <c r="DB75" s="60">
        <f t="shared" si="91"/>
        <v>0</v>
      </c>
      <c r="DC75" s="61">
        <f t="shared" si="92"/>
        <v>0</v>
      </c>
      <c r="DD75" s="60">
        <f t="shared" si="108"/>
        <v>0</v>
      </c>
      <c r="DE75" s="60">
        <f t="shared" si="109"/>
        <v>0</v>
      </c>
      <c r="DF75" s="61">
        <f t="shared" si="93"/>
        <v>0</v>
      </c>
      <c r="DG75" s="60">
        <f t="shared" si="94"/>
        <v>0</v>
      </c>
      <c r="DH75" s="60">
        <f t="shared" si="95"/>
        <v>0</v>
      </c>
      <c r="DI75" s="61">
        <f t="shared" si="96"/>
        <v>0</v>
      </c>
      <c r="DJ75" s="60">
        <f t="shared" si="110"/>
        <v>0</v>
      </c>
      <c r="DK75" s="60">
        <f t="shared" si="111"/>
        <v>0</v>
      </c>
      <c r="DL75" s="61">
        <f t="shared" si="97"/>
        <v>0</v>
      </c>
      <c r="DM75" s="60">
        <f t="shared" si="98"/>
        <v>0</v>
      </c>
      <c r="DN75" s="60">
        <f t="shared" si="99"/>
        <v>0</v>
      </c>
      <c r="DO75" s="61">
        <f t="shared" si="100"/>
        <v>0</v>
      </c>
    </row>
    <row r="76" spans="1:119" ht="26.25" customHeight="1" outlineLevel="2" x14ac:dyDescent="0.25">
      <c r="A76" s="347">
        <v>38</v>
      </c>
      <c r="B76" s="134" t="s">
        <v>77</v>
      </c>
      <c r="C76" s="243" t="s">
        <v>249</v>
      </c>
      <c r="D76" s="121"/>
      <c r="E76" s="25"/>
      <c r="F76" s="12">
        <v>1</v>
      </c>
      <c r="K76" s="282">
        <f t="shared" si="101"/>
        <v>146.35</v>
      </c>
      <c r="L76" s="223">
        <f t="shared" si="112"/>
        <v>146.35</v>
      </c>
      <c r="M76" s="183">
        <f t="shared" si="112"/>
        <v>146.35</v>
      </c>
      <c r="N76" s="234">
        <v>150</v>
      </c>
      <c r="O76" s="223">
        <f t="shared" si="102"/>
        <v>150</v>
      </c>
      <c r="P76" s="234"/>
      <c r="Q76" s="5"/>
      <c r="R76" s="5"/>
      <c r="S76" s="5"/>
      <c r="T76" s="211"/>
      <c r="U76" s="183"/>
      <c r="V76" s="5"/>
      <c r="W76" s="5"/>
      <c r="X76" s="5"/>
      <c r="Y76" s="2"/>
      <c r="Z76" s="255">
        <v>43191</v>
      </c>
      <c r="AA76" s="255">
        <f t="shared" si="103"/>
        <v>43191</v>
      </c>
      <c r="AB76" s="21">
        <v>43252</v>
      </c>
      <c r="AC76" s="21">
        <v>43282</v>
      </c>
      <c r="AD76" s="21">
        <f t="shared" si="104"/>
        <v>43282</v>
      </c>
      <c r="AE76" s="21">
        <v>43556</v>
      </c>
      <c r="AF76" s="21">
        <f t="shared" si="113"/>
        <v>43556</v>
      </c>
      <c r="AG76" s="21">
        <f t="shared" si="113"/>
        <v>43556</v>
      </c>
      <c r="AH76" s="21">
        <f t="shared" si="113"/>
        <v>43556</v>
      </c>
      <c r="AI76" s="22">
        <f t="shared" si="113"/>
        <v>43556</v>
      </c>
      <c r="AJ76" s="21">
        <v>43922</v>
      </c>
      <c r="AK76" s="21">
        <f t="shared" si="114"/>
        <v>43922</v>
      </c>
      <c r="AL76" s="21">
        <f t="shared" si="114"/>
        <v>43922</v>
      </c>
      <c r="AM76" s="21">
        <f t="shared" si="114"/>
        <v>43922</v>
      </c>
      <c r="AN76" s="22">
        <f t="shared" si="114"/>
        <v>43922</v>
      </c>
      <c r="AO76" s="22">
        <v>44286</v>
      </c>
      <c r="AP76" s="15">
        <f t="shared" si="49"/>
        <v>0</v>
      </c>
      <c r="AQ76" s="16">
        <f t="shared" si="50"/>
        <v>61</v>
      </c>
      <c r="AR76" s="15">
        <f t="shared" si="51"/>
        <v>30</v>
      </c>
      <c r="AS76" s="15">
        <f t="shared" si="52"/>
        <v>0</v>
      </c>
      <c r="AT76" s="16">
        <f t="shared" si="53"/>
        <v>274</v>
      </c>
      <c r="AU76" s="15">
        <f t="shared" si="54"/>
        <v>0</v>
      </c>
      <c r="AV76" s="15">
        <f t="shared" si="55"/>
        <v>0</v>
      </c>
      <c r="AW76" s="15">
        <f t="shared" si="56"/>
        <v>0</v>
      </c>
      <c r="AX76" s="15">
        <f t="shared" si="57"/>
        <v>0</v>
      </c>
      <c r="AY76" s="16">
        <f t="shared" si="58"/>
        <v>366</v>
      </c>
      <c r="AZ76" s="15">
        <f t="shared" si="59"/>
        <v>0</v>
      </c>
      <c r="BA76" s="15">
        <f t="shared" si="60"/>
        <v>0</v>
      </c>
      <c r="BB76" s="15">
        <f t="shared" si="61"/>
        <v>0</v>
      </c>
      <c r="BC76" s="15">
        <f t="shared" si="62"/>
        <v>0</v>
      </c>
      <c r="BD76" s="16">
        <f t="shared" si="63"/>
        <v>365</v>
      </c>
      <c r="BE76" s="6">
        <f t="shared" si="64"/>
        <v>0</v>
      </c>
      <c r="BF76" s="7">
        <f t="shared" si="65"/>
        <v>1</v>
      </c>
      <c r="BG76" s="6">
        <f t="shared" si="66"/>
        <v>9.8684210526315791E-2</v>
      </c>
      <c r="BH76" s="6">
        <f t="shared" si="67"/>
        <v>0</v>
      </c>
      <c r="BI76" s="8">
        <f t="shared" si="68"/>
        <v>0.90131578947368418</v>
      </c>
      <c r="BJ76" s="7" t="b">
        <f t="shared" si="69"/>
        <v>1</v>
      </c>
      <c r="BK76" s="6">
        <f t="shared" si="70"/>
        <v>0</v>
      </c>
      <c r="BL76" s="8">
        <f t="shared" si="71"/>
        <v>0</v>
      </c>
      <c r="BM76" s="8">
        <f t="shared" si="72"/>
        <v>0</v>
      </c>
      <c r="BN76" s="8">
        <f t="shared" si="73"/>
        <v>0</v>
      </c>
      <c r="BO76" s="8">
        <f t="shared" si="74"/>
        <v>1</v>
      </c>
      <c r="BP76" s="7" t="b">
        <f t="shared" si="75"/>
        <v>1</v>
      </c>
      <c r="BQ76" s="155">
        <f t="shared" si="76"/>
        <v>0</v>
      </c>
      <c r="BR76" s="8">
        <f t="shared" si="77"/>
        <v>0</v>
      </c>
      <c r="BS76" s="8">
        <f t="shared" si="78"/>
        <v>0</v>
      </c>
      <c r="BT76" s="8">
        <f t="shared" si="79"/>
        <v>0</v>
      </c>
      <c r="BU76" s="8">
        <f t="shared" si="80"/>
        <v>1</v>
      </c>
      <c r="BV76" s="7" t="b">
        <f t="shared" si="81"/>
        <v>1</v>
      </c>
      <c r="BW76" s="153">
        <v>146.35</v>
      </c>
      <c r="BX76" s="151" t="s">
        <v>22</v>
      </c>
      <c r="BY76" s="151">
        <f t="shared" si="105"/>
        <v>149.63980263157896</v>
      </c>
      <c r="BZ76" s="254"/>
      <c r="CA76" s="112"/>
      <c r="CB76" s="166">
        <f t="shared" si="106"/>
        <v>2.2479006707065017E-2</v>
      </c>
      <c r="CC76" s="254"/>
      <c r="CD76" s="112"/>
      <c r="CE76" s="8">
        <f>'LLU Compliance summary'!I$77</f>
        <v>0.106</v>
      </c>
      <c r="CF76" s="254"/>
      <c r="CG76" s="112"/>
      <c r="CH76" s="182" t="b">
        <f t="shared" si="82"/>
        <v>1</v>
      </c>
      <c r="CI76" s="254"/>
      <c r="CJ76" s="112"/>
      <c r="CK76" s="111">
        <f t="shared" si="107"/>
        <v>1</v>
      </c>
      <c r="CL76" s="111"/>
      <c r="CN76" s="327">
        <v>0</v>
      </c>
      <c r="CO76" s="339"/>
      <c r="CP76" s="99"/>
      <c r="CQ76" s="100"/>
      <c r="CR76" s="339"/>
      <c r="CS76" s="60">
        <f t="shared" si="83"/>
        <v>0</v>
      </c>
      <c r="CT76" s="61">
        <f t="shared" si="84"/>
        <v>0</v>
      </c>
      <c r="CU76" s="339"/>
      <c r="CV76" s="60">
        <f t="shared" si="85"/>
        <v>0</v>
      </c>
      <c r="CW76" s="61">
        <f t="shared" si="86"/>
        <v>0</v>
      </c>
      <c r="CX76" s="60">
        <f t="shared" si="87"/>
        <v>0</v>
      </c>
      <c r="CY76" s="60">
        <f t="shared" si="88"/>
        <v>0</v>
      </c>
      <c r="CZ76" s="61">
        <f t="shared" si="89"/>
        <v>0</v>
      </c>
      <c r="DA76" s="60">
        <f t="shared" si="90"/>
        <v>0</v>
      </c>
      <c r="DB76" s="60">
        <f t="shared" si="91"/>
        <v>0</v>
      </c>
      <c r="DC76" s="61">
        <f t="shared" si="92"/>
        <v>0</v>
      </c>
      <c r="DD76" s="60">
        <f t="shared" si="108"/>
        <v>0</v>
      </c>
      <c r="DE76" s="60">
        <f t="shared" si="109"/>
        <v>0</v>
      </c>
      <c r="DF76" s="61">
        <f t="shared" si="93"/>
        <v>0</v>
      </c>
      <c r="DG76" s="60">
        <f t="shared" si="94"/>
        <v>0</v>
      </c>
      <c r="DH76" s="60">
        <f t="shared" si="95"/>
        <v>0</v>
      </c>
      <c r="DI76" s="61">
        <f t="shared" si="96"/>
        <v>0</v>
      </c>
      <c r="DJ76" s="60">
        <f t="shared" si="110"/>
        <v>0</v>
      </c>
      <c r="DK76" s="60">
        <f t="shared" si="111"/>
        <v>0</v>
      </c>
      <c r="DL76" s="61">
        <f t="shared" si="97"/>
        <v>0</v>
      </c>
      <c r="DM76" s="60">
        <f t="shared" si="98"/>
        <v>0</v>
      </c>
      <c r="DN76" s="60">
        <f t="shared" si="99"/>
        <v>0</v>
      </c>
      <c r="DO76" s="61">
        <f t="shared" si="100"/>
        <v>0</v>
      </c>
    </row>
    <row r="77" spans="1:119" ht="26.25" customHeight="1" outlineLevel="2" x14ac:dyDescent="0.25">
      <c r="A77" s="347">
        <v>39</v>
      </c>
      <c r="B77" s="134" t="s">
        <v>78</v>
      </c>
      <c r="C77" s="243" t="s">
        <v>249</v>
      </c>
      <c r="D77" s="121"/>
      <c r="E77" s="25"/>
      <c r="F77" s="12">
        <v>1</v>
      </c>
      <c r="J77" s="160"/>
      <c r="K77" s="282">
        <f t="shared" si="101"/>
        <v>98.77</v>
      </c>
      <c r="L77" s="223">
        <f t="shared" si="112"/>
        <v>98.77</v>
      </c>
      <c r="M77" s="183">
        <f t="shared" si="112"/>
        <v>98.77</v>
      </c>
      <c r="N77" s="234">
        <v>101.16</v>
      </c>
      <c r="O77" s="223">
        <f t="shared" si="102"/>
        <v>101.16</v>
      </c>
      <c r="P77" s="234"/>
      <c r="Q77" s="5"/>
      <c r="R77" s="5"/>
      <c r="S77" s="5"/>
      <c r="T77" s="211"/>
      <c r="U77" s="183"/>
      <c r="V77" s="5"/>
      <c r="W77" s="5"/>
      <c r="X77" s="5"/>
      <c r="Y77" s="2"/>
      <c r="Z77" s="255">
        <v>43191</v>
      </c>
      <c r="AA77" s="255">
        <f t="shared" si="103"/>
        <v>43191</v>
      </c>
      <c r="AB77" s="21">
        <v>43252</v>
      </c>
      <c r="AC77" s="21">
        <v>43282</v>
      </c>
      <c r="AD77" s="21">
        <f t="shared" si="104"/>
        <v>43282</v>
      </c>
      <c r="AE77" s="21">
        <v>43556</v>
      </c>
      <c r="AF77" s="21">
        <f t="shared" si="113"/>
        <v>43556</v>
      </c>
      <c r="AG77" s="21">
        <f t="shared" si="113"/>
        <v>43556</v>
      </c>
      <c r="AH77" s="21">
        <f t="shared" si="113"/>
        <v>43556</v>
      </c>
      <c r="AI77" s="22">
        <f t="shared" si="113"/>
        <v>43556</v>
      </c>
      <c r="AJ77" s="21">
        <v>43922</v>
      </c>
      <c r="AK77" s="21">
        <f t="shared" si="114"/>
        <v>43922</v>
      </c>
      <c r="AL77" s="21">
        <f t="shared" si="114"/>
        <v>43922</v>
      </c>
      <c r="AM77" s="21">
        <f t="shared" si="114"/>
        <v>43922</v>
      </c>
      <c r="AN77" s="22">
        <f t="shared" si="114"/>
        <v>43922</v>
      </c>
      <c r="AO77" s="22">
        <v>44286</v>
      </c>
      <c r="AP77" s="15">
        <f t="shared" si="49"/>
        <v>0</v>
      </c>
      <c r="AQ77" s="16">
        <f t="shared" si="50"/>
        <v>61</v>
      </c>
      <c r="AR77" s="15">
        <f t="shared" si="51"/>
        <v>30</v>
      </c>
      <c r="AS77" s="15">
        <f t="shared" si="52"/>
        <v>0</v>
      </c>
      <c r="AT77" s="16">
        <f t="shared" si="53"/>
        <v>274</v>
      </c>
      <c r="AU77" s="15">
        <f t="shared" si="54"/>
        <v>0</v>
      </c>
      <c r="AV77" s="15">
        <f t="shared" si="55"/>
        <v>0</v>
      </c>
      <c r="AW77" s="15">
        <f t="shared" si="56"/>
        <v>0</v>
      </c>
      <c r="AX77" s="15">
        <f t="shared" si="57"/>
        <v>0</v>
      </c>
      <c r="AY77" s="16">
        <f t="shared" si="58"/>
        <v>366</v>
      </c>
      <c r="AZ77" s="15">
        <f t="shared" si="59"/>
        <v>0</v>
      </c>
      <c r="BA77" s="15">
        <f t="shared" si="60"/>
        <v>0</v>
      </c>
      <c r="BB77" s="15">
        <f t="shared" si="61"/>
        <v>0</v>
      </c>
      <c r="BC77" s="15">
        <f t="shared" si="62"/>
        <v>0</v>
      </c>
      <c r="BD77" s="16">
        <f t="shared" si="63"/>
        <v>365</v>
      </c>
      <c r="BE77" s="6">
        <f t="shared" si="64"/>
        <v>0</v>
      </c>
      <c r="BF77" s="7">
        <f t="shared" si="65"/>
        <v>1</v>
      </c>
      <c r="BG77" s="6">
        <f t="shared" si="66"/>
        <v>9.8684210526315791E-2</v>
      </c>
      <c r="BH77" s="6">
        <f t="shared" si="67"/>
        <v>0</v>
      </c>
      <c r="BI77" s="8">
        <f t="shared" si="68"/>
        <v>0.90131578947368418</v>
      </c>
      <c r="BJ77" s="7" t="b">
        <f t="shared" si="69"/>
        <v>1</v>
      </c>
      <c r="BK77" s="6">
        <f t="shared" si="70"/>
        <v>0</v>
      </c>
      <c r="BL77" s="8">
        <f t="shared" si="71"/>
        <v>0</v>
      </c>
      <c r="BM77" s="8">
        <f t="shared" si="72"/>
        <v>0</v>
      </c>
      <c r="BN77" s="8">
        <f t="shared" si="73"/>
        <v>0</v>
      </c>
      <c r="BO77" s="8">
        <f t="shared" si="74"/>
        <v>1</v>
      </c>
      <c r="BP77" s="7" t="b">
        <f t="shared" si="75"/>
        <v>1</v>
      </c>
      <c r="BQ77" s="155">
        <f t="shared" si="76"/>
        <v>0</v>
      </c>
      <c r="BR77" s="8">
        <f t="shared" si="77"/>
        <v>0</v>
      </c>
      <c r="BS77" s="8">
        <f t="shared" si="78"/>
        <v>0</v>
      </c>
      <c r="BT77" s="8">
        <f t="shared" si="79"/>
        <v>0</v>
      </c>
      <c r="BU77" s="8">
        <f t="shared" si="80"/>
        <v>1</v>
      </c>
      <c r="BV77" s="7" t="b">
        <f t="shared" si="81"/>
        <v>1</v>
      </c>
      <c r="BW77" s="153">
        <v>98.77</v>
      </c>
      <c r="BX77" s="151" t="s">
        <v>22</v>
      </c>
      <c r="BY77" s="151">
        <f t="shared" si="105"/>
        <v>100.92414473684209</v>
      </c>
      <c r="BZ77" s="254"/>
      <c r="CA77" s="112"/>
      <c r="CB77" s="166">
        <f t="shared" si="106"/>
        <v>2.180970676158853E-2</v>
      </c>
      <c r="CC77" s="254"/>
      <c r="CD77" s="112"/>
      <c r="CE77" s="8">
        <f>'LLU Compliance summary'!I$77</f>
        <v>0.106</v>
      </c>
      <c r="CF77" s="254"/>
      <c r="CG77" s="112"/>
      <c r="CH77" s="182" t="b">
        <f t="shared" si="82"/>
        <v>1</v>
      </c>
      <c r="CI77" s="254"/>
      <c r="CJ77" s="112"/>
      <c r="CK77" s="111">
        <f t="shared" si="107"/>
        <v>1</v>
      </c>
      <c r="CL77" s="111"/>
      <c r="CN77" s="327">
        <v>0</v>
      </c>
      <c r="CO77" s="339"/>
      <c r="CP77" s="99"/>
      <c r="CQ77" s="100"/>
      <c r="CR77" s="339"/>
      <c r="CS77" s="60">
        <f t="shared" si="83"/>
        <v>0</v>
      </c>
      <c r="CT77" s="61">
        <f t="shared" si="84"/>
        <v>0</v>
      </c>
      <c r="CU77" s="339"/>
      <c r="CV77" s="60">
        <f t="shared" si="85"/>
        <v>0</v>
      </c>
      <c r="CW77" s="61">
        <f t="shared" si="86"/>
        <v>0</v>
      </c>
      <c r="CX77" s="60">
        <f t="shared" si="87"/>
        <v>0</v>
      </c>
      <c r="CY77" s="60">
        <f t="shared" si="88"/>
        <v>0</v>
      </c>
      <c r="CZ77" s="61">
        <f t="shared" si="89"/>
        <v>0</v>
      </c>
      <c r="DA77" s="60">
        <f t="shared" si="90"/>
        <v>0</v>
      </c>
      <c r="DB77" s="60">
        <f t="shared" si="91"/>
        <v>0</v>
      </c>
      <c r="DC77" s="61">
        <f t="shared" si="92"/>
        <v>0</v>
      </c>
      <c r="DD77" s="60">
        <f t="shared" si="108"/>
        <v>0</v>
      </c>
      <c r="DE77" s="60">
        <f t="shared" si="109"/>
        <v>0</v>
      </c>
      <c r="DF77" s="61">
        <f t="shared" si="93"/>
        <v>0</v>
      </c>
      <c r="DG77" s="60">
        <f t="shared" si="94"/>
        <v>0</v>
      </c>
      <c r="DH77" s="60">
        <f t="shared" si="95"/>
        <v>0</v>
      </c>
      <c r="DI77" s="61">
        <f t="shared" si="96"/>
        <v>0</v>
      </c>
      <c r="DJ77" s="60">
        <f t="shared" si="110"/>
        <v>0</v>
      </c>
      <c r="DK77" s="60">
        <f t="shared" si="111"/>
        <v>0</v>
      </c>
      <c r="DL77" s="61">
        <f t="shared" si="97"/>
        <v>0</v>
      </c>
      <c r="DM77" s="60">
        <f t="shared" si="98"/>
        <v>0</v>
      </c>
      <c r="DN77" s="60">
        <f t="shared" si="99"/>
        <v>0</v>
      </c>
      <c r="DO77" s="61">
        <f t="shared" si="100"/>
        <v>0</v>
      </c>
    </row>
    <row r="78" spans="1:119" ht="26.25" customHeight="1" outlineLevel="2" x14ac:dyDescent="0.25">
      <c r="A78" s="347">
        <v>40</v>
      </c>
      <c r="B78" s="134" t="s">
        <v>46</v>
      </c>
      <c r="C78" s="243" t="s">
        <v>249</v>
      </c>
      <c r="D78" s="121"/>
      <c r="E78" s="25"/>
      <c r="F78" s="12">
        <v>1</v>
      </c>
      <c r="J78" s="160"/>
      <c r="K78" s="282">
        <f t="shared" si="101"/>
        <v>110.46</v>
      </c>
      <c r="L78" s="223">
        <f t="shared" si="112"/>
        <v>110.46</v>
      </c>
      <c r="M78" s="183">
        <f t="shared" si="112"/>
        <v>110.46</v>
      </c>
      <c r="N78" s="234">
        <v>113.21</v>
      </c>
      <c r="O78" s="223">
        <f t="shared" si="102"/>
        <v>113.21</v>
      </c>
      <c r="P78" s="234"/>
      <c r="Q78" s="5"/>
      <c r="R78" s="5"/>
      <c r="S78" s="5"/>
      <c r="T78" s="211"/>
      <c r="U78" s="183"/>
      <c r="V78" s="5"/>
      <c r="W78" s="5"/>
      <c r="X78" s="5"/>
      <c r="Y78" s="2"/>
      <c r="Z78" s="255">
        <v>43191</v>
      </c>
      <c r="AA78" s="255">
        <f t="shared" si="103"/>
        <v>43191</v>
      </c>
      <c r="AB78" s="21">
        <v>43252</v>
      </c>
      <c r="AC78" s="21">
        <v>43282</v>
      </c>
      <c r="AD78" s="21">
        <f t="shared" si="104"/>
        <v>43282</v>
      </c>
      <c r="AE78" s="21">
        <v>43556</v>
      </c>
      <c r="AF78" s="21">
        <f t="shared" si="113"/>
        <v>43556</v>
      </c>
      <c r="AG78" s="21">
        <f t="shared" si="113"/>
        <v>43556</v>
      </c>
      <c r="AH78" s="21">
        <f t="shared" si="113"/>
        <v>43556</v>
      </c>
      <c r="AI78" s="22">
        <f t="shared" si="113"/>
        <v>43556</v>
      </c>
      <c r="AJ78" s="21">
        <v>43922</v>
      </c>
      <c r="AK78" s="21">
        <f t="shared" si="114"/>
        <v>43922</v>
      </c>
      <c r="AL78" s="21">
        <f t="shared" si="114"/>
        <v>43922</v>
      </c>
      <c r="AM78" s="21">
        <f t="shared" si="114"/>
        <v>43922</v>
      </c>
      <c r="AN78" s="22">
        <f t="shared" si="114"/>
        <v>43922</v>
      </c>
      <c r="AO78" s="22">
        <v>44286</v>
      </c>
      <c r="AP78" s="15">
        <f t="shared" si="49"/>
        <v>0</v>
      </c>
      <c r="AQ78" s="16">
        <f t="shared" si="50"/>
        <v>61</v>
      </c>
      <c r="AR78" s="15">
        <f t="shared" si="51"/>
        <v>30</v>
      </c>
      <c r="AS78" s="15">
        <f t="shared" si="52"/>
        <v>0</v>
      </c>
      <c r="AT78" s="16">
        <f t="shared" si="53"/>
        <v>274</v>
      </c>
      <c r="AU78" s="15">
        <f t="shared" si="54"/>
        <v>0</v>
      </c>
      <c r="AV78" s="15">
        <f t="shared" si="55"/>
        <v>0</v>
      </c>
      <c r="AW78" s="15">
        <f t="shared" si="56"/>
        <v>0</v>
      </c>
      <c r="AX78" s="15">
        <f t="shared" si="57"/>
        <v>0</v>
      </c>
      <c r="AY78" s="16">
        <f t="shared" si="58"/>
        <v>366</v>
      </c>
      <c r="AZ78" s="15">
        <f t="shared" si="59"/>
        <v>0</v>
      </c>
      <c r="BA78" s="15">
        <f t="shared" si="60"/>
        <v>0</v>
      </c>
      <c r="BB78" s="15">
        <f t="shared" si="61"/>
        <v>0</v>
      </c>
      <c r="BC78" s="15">
        <f t="shared" si="62"/>
        <v>0</v>
      </c>
      <c r="BD78" s="16">
        <f t="shared" si="63"/>
        <v>365</v>
      </c>
      <c r="BE78" s="6">
        <f t="shared" si="64"/>
        <v>0</v>
      </c>
      <c r="BF78" s="7">
        <f t="shared" si="65"/>
        <v>1</v>
      </c>
      <c r="BG78" s="6">
        <f t="shared" si="66"/>
        <v>9.8684210526315791E-2</v>
      </c>
      <c r="BH78" s="6">
        <f t="shared" si="67"/>
        <v>0</v>
      </c>
      <c r="BI78" s="8">
        <f t="shared" si="68"/>
        <v>0.90131578947368418</v>
      </c>
      <c r="BJ78" s="7" t="b">
        <f t="shared" si="69"/>
        <v>1</v>
      </c>
      <c r="BK78" s="6">
        <f t="shared" si="70"/>
        <v>0</v>
      </c>
      <c r="BL78" s="8">
        <f t="shared" si="71"/>
        <v>0</v>
      </c>
      <c r="BM78" s="8">
        <f t="shared" si="72"/>
        <v>0</v>
      </c>
      <c r="BN78" s="8">
        <f t="shared" si="73"/>
        <v>0</v>
      </c>
      <c r="BO78" s="8">
        <f t="shared" si="74"/>
        <v>1</v>
      </c>
      <c r="BP78" s="7" t="b">
        <f t="shared" si="75"/>
        <v>1</v>
      </c>
      <c r="BQ78" s="155">
        <f t="shared" si="76"/>
        <v>0</v>
      </c>
      <c r="BR78" s="8">
        <f t="shared" si="77"/>
        <v>0</v>
      </c>
      <c r="BS78" s="8">
        <f t="shared" si="78"/>
        <v>0</v>
      </c>
      <c r="BT78" s="8">
        <f t="shared" si="79"/>
        <v>0</v>
      </c>
      <c r="BU78" s="8">
        <f t="shared" si="80"/>
        <v>1</v>
      </c>
      <c r="BV78" s="7" t="b">
        <f t="shared" si="81"/>
        <v>1</v>
      </c>
      <c r="BW78" s="153">
        <v>110.46</v>
      </c>
      <c r="BX78" s="151" t="s">
        <v>22</v>
      </c>
      <c r="BY78" s="151">
        <f t="shared" si="105"/>
        <v>112.93861842105262</v>
      </c>
      <c r="BZ78" s="254"/>
      <c r="CA78" s="112"/>
      <c r="CB78" s="166">
        <f t="shared" si="106"/>
        <v>2.2439058673299206E-2</v>
      </c>
      <c r="CC78" s="254"/>
      <c r="CD78" s="112"/>
      <c r="CE78" s="8">
        <f>'LLU Compliance summary'!I$77</f>
        <v>0.106</v>
      </c>
      <c r="CF78" s="254"/>
      <c r="CG78" s="112"/>
      <c r="CH78" s="182" t="b">
        <f t="shared" si="82"/>
        <v>1</v>
      </c>
      <c r="CI78" s="254"/>
      <c r="CJ78" s="112"/>
      <c r="CK78" s="111">
        <f t="shared" si="107"/>
        <v>1</v>
      </c>
      <c r="CL78" s="111"/>
      <c r="CN78" s="327">
        <v>0</v>
      </c>
      <c r="CO78" s="339"/>
      <c r="CP78" s="99"/>
      <c r="CQ78" s="100"/>
      <c r="CR78" s="339"/>
      <c r="CS78" s="60">
        <f t="shared" si="83"/>
        <v>0</v>
      </c>
      <c r="CT78" s="61">
        <f t="shared" si="84"/>
        <v>0</v>
      </c>
      <c r="CU78" s="339"/>
      <c r="CV78" s="60">
        <f t="shared" si="85"/>
        <v>0</v>
      </c>
      <c r="CW78" s="61">
        <f t="shared" si="86"/>
        <v>0</v>
      </c>
      <c r="CX78" s="60">
        <f t="shared" si="87"/>
        <v>0</v>
      </c>
      <c r="CY78" s="60">
        <f t="shared" si="88"/>
        <v>0</v>
      </c>
      <c r="CZ78" s="61">
        <f t="shared" si="89"/>
        <v>0</v>
      </c>
      <c r="DA78" s="60">
        <f t="shared" si="90"/>
        <v>0</v>
      </c>
      <c r="DB78" s="60">
        <f t="shared" si="91"/>
        <v>0</v>
      </c>
      <c r="DC78" s="61">
        <f t="shared" si="92"/>
        <v>0</v>
      </c>
      <c r="DD78" s="60">
        <f t="shared" si="108"/>
        <v>0</v>
      </c>
      <c r="DE78" s="60">
        <f t="shared" si="109"/>
        <v>0</v>
      </c>
      <c r="DF78" s="61">
        <f t="shared" si="93"/>
        <v>0</v>
      </c>
      <c r="DG78" s="60">
        <f t="shared" si="94"/>
        <v>0</v>
      </c>
      <c r="DH78" s="60">
        <f t="shared" si="95"/>
        <v>0</v>
      </c>
      <c r="DI78" s="61">
        <f t="shared" si="96"/>
        <v>0</v>
      </c>
      <c r="DJ78" s="60">
        <f t="shared" si="110"/>
        <v>0</v>
      </c>
      <c r="DK78" s="60">
        <f t="shared" si="111"/>
        <v>0</v>
      </c>
      <c r="DL78" s="61">
        <f t="shared" si="97"/>
        <v>0</v>
      </c>
      <c r="DM78" s="60">
        <f t="shared" si="98"/>
        <v>0</v>
      </c>
      <c r="DN78" s="60">
        <f t="shared" si="99"/>
        <v>0</v>
      </c>
      <c r="DO78" s="61">
        <f t="shared" si="100"/>
        <v>0</v>
      </c>
    </row>
    <row r="79" spans="1:119" ht="47.45" customHeight="1" outlineLevel="2" x14ac:dyDescent="0.25">
      <c r="A79" s="347">
        <v>41</v>
      </c>
      <c r="B79" s="134" t="s">
        <v>79</v>
      </c>
      <c r="C79" s="243" t="s">
        <v>249</v>
      </c>
      <c r="D79" s="121"/>
      <c r="E79" s="25"/>
      <c r="F79" s="12">
        <v>1</v>
      </c>
      <c r="J79" s="160"/>
      <c r="K79" s="282">
        <f t="shared" si="101"/>
        <v>785.86</v>
      </c>
      <c r="L79" s="223">
        <f t="shared" ref="L79:M86" si="115">K79</f>
        <v>785.86</v>
      </c>
      <c r="M79" s="183">
        <f t="shared" si="115"/>
        <v>785.86</v>
      </c>
      <c r="N79" s="234">
        <v>805.5</v>
      </c>
      <c r="O79" s="223">
        <f t="shared" si="102"/>
        <v>805.5</v>
      </c>
      <c r="P79" s="234"/>
      <c r="Q79" s="5"/>
      <c r="R79" s="5"/>
      <c r="S79" s="5"/>
      <c r="T79" s="211"/>
      <c r="U79" s="183"/>
      <c r="V79" s="5"/>
      <c r="W79" s="5"/>
      <c r="X79" s="5"/>
      <c r="Y79" s="2"/>
      <c r="Z79" s="255">
        <v>43191</v>
      </c>
      <c r="AA79" s="255">
        <f t="shared" si="103"/>
        <v>43191</v>
      </c>
      <c r="AB79" s="21">
        <v>43252</v>
      </c>
      <c r="AC79" s="21">
        <v>43282</v>
      </c>
      <c r="AD79" s="21">
        <f t="shared" si="104"/>
        <v>43282</v>
      </c>
      <c r="AE79" s="21">
        <v>43556</v>
      </c>
      <c r="AF79" s="21">
        <f t="shared" ref="AF79:AI86" si="116">AE79</f>
        <v>43556</v>
      </c>
      <c r="AG79" s="21">
        <f t="shared" si="116"/>
        <v>43556</v>
      </c>
      <c r="AH79" s="21">
        <f t="shared" si="116"/>
        <v>43556</v>
      </c>
      <c r="AI79" s="22">
        <f t="shared" si="116"/>
        <v>43556</v>
      </c>
      <c r="AJ79" s="21">
        <v>43922</v>
      </c>
      <c r="AK79" s="21">
        <f t="shared" ref="AK79:AN86" si="117">AJ79</f>
        <v>43922</v>
      </c>
      <c r="AL79" s="21">
        <f t="shared" si="117"/>
        <v>43922</v>
      </c>
      <c r="AM79" s="21">
        <f t="shared" si="117"/>
        <v>43922</v>
      </c>
      <c r="AN79" s="22">
        <f t="shared" si="117"/>
        <v>43922</v>
      </c>
      <c r="AO79" s="22">
        <v>44286</v>
      </c>
      <c r="AP79" s="15">
        <f t="shared" si="49"/>
        <v>0</v>
      </c>
      <c r="AQ79" s="16">
        <f t="shared" si="50"/>
        <v>61</v>
      </c>
      <c r="AR79" s="15">
        <f t="shared" si="51"/>
        <v>30</v>
      </c>
      <c r="AS79" s="15">
        <f t="shared" si="52"/>
        <v>0</v>
      </c>
      <c r="AT79" s="16">
        <f t="shared" si="53"/>
        <v>274</v>
      </c>
      <c r="AU79" s="15">
        <f t="shared" si="54"/>
        <v>0</v>
      </c>
      <c r="AV79" s="15">
        <f t="shared" si="55"/>
        <v>0</v>
      </c>
      <c r="AW79" s="15">
        <f t="shared" si="56"/>
        <v>0</v>
      </c>
      <c r="AX79" s="15">
        <f t="shared" si="57"/>
        <v>0</v>
      </c>
      <c r="AY79" s="16">
        <f t="shared" si="58"/>
        <v>366</v>
      </c>
      <c r="AZ79" s="15">
        <f t="shared" si="59"/>
        <v>0</v>
      </c>
      <c r="BA79" s="15">
        <f t="shared" si="60"/>
        <v>0</v>
      </c>
      <c r="BB79" s="15">
        <f t="shared" si="61"/>
        <v>0</v>
      </c>
      <c r="BC79" s="15">
        <f t="shared" si="62"/>
        <v>0</v>
      </c>
      <c r="BD79" s="16">
        <f t="shared" si="63"/>
        <v>365</v>
      </c>
      <c r="BE79" s="6">
        <f t="shared" si="64"/>
        <v>0</v>
      </c>
      <c r="BF79" s="7">
        <f t="shared" si="65"/>
        <v>1</v>
      </c>
      <c r="BG79" s="6">
        <f t="shared" si="66"/>
        <v>9.8684210526315791E-2</v>
      </c>
      <c r="BH79" s="6">
        <f t="shared" si="67"/>
        <v>0</v>
      </c>
      <c r="BI79" s="8">
        <f t="shared" si="68"/>
        <v>0.90131578947368418</v>
      </c>
      <c r="BJ79" s="7" t="b">
        <f t="shared" si="69"/>
        <v>1</v>
      </c>
      <c r="BK79" s="6">
        <f t="shared" si="70"/>
        <v>0</v>
      </c>
      <c r="BL79" s="8">
        <f t="shared" si="71"/>
        <v>0</v>
      </c>
      <c r="BM79" s="8">
        <f t="shared" si="72"/>
        <v>0</v>
      </c>
      <c r="BN79" s="8">
        <f t="shared" si="73"/>
        <v>0</v>
      </c>
      <c r="BO79" s="8">
        <f t="shared" si="74"/>
        <v>1</v>
      </c>
      <c r="BP79" s="7" t="b">
        <f t="shared" si="75"/>
        <v>1</v>
      </c>
      <c r="BQ79" s="155">
        <f t="shared" si="76"/>
        <v>0</v>
      </c>
      <c r="BR79" s="8">
        <f t="shared" si="77"/>
        <v>0</v>
      </c>
      <c r="BS79" s="8">
        <f t="shared" si="78"/>
        <v>0</v>
      </c>
      <c r="BT79" s="8">
        <f t="shared" si="79"/>
        <v>0</v>
      </c>
      <c r="BU79" s="8">
        <f t="shared" si="80"/>
        <v>1</v>
      </c>
      <c r="BV79" s="7" t="b">
        <f t="shared" si="81"/>
        <v>1</v>
      </c>
      <c r="BW79" s="153">
        <v>785.86</v>
      </c>
      <c r="BX79" s="151" t="s">
        <v>22</v>
      </c>
      <c r="BY79" s="151">
        <f t="shared" si="105"/>
        <v>803.56184210526317</v>
      </c>
      <c r="BZ79" s="254"/>
      <c r="CA79" s="112"/>
      <c r="CB79" s="166">
        <f t="shared" si="106"/>
        <v>2.2525439779684873E-2</v>
      </c>
      <c r="CC79" s="254"/>
      <c r="CD79" s="112"/>
      <c r="CE79" s="8">
        <f>'LLU Compliance summary'!I$77</f>
        <v>0.106</v>
      </c>
      <c r="CF79" s="254"/>
      <c r="CG79" s="112"/>
      <c r="CH79" s="182" t="b">
        <f t="shared" si="82"/>
        <v>1</v>
      </c>
      <c r="CI79" s="254"/>
      <c r="CJ79" s="112"/>
      <c r="CK79" s="111">
        <f t="shared" si="107"/>
        <v>1</v>
      </c>
      <c r="CL79" s="111"/>
      <c r="CN79" s="327">
        <v>0</v>
      </c>
      <c r="CO79" s="339"/>
      <c r="CP79" s="99"/>
      <c r="CQ79" s="100"/>
      <c r="CR79" s="339"/>
      <c r="CS79" s="60">
        <f t="shared" si="83"/>
        <v>0</v>
      </c>
      <c r="CT79" s="61">
        <f t="shared" si="84"/>
        <v>0</v>
      </c>
      <c r="CU79" s="339"/>
      <c r="CV79" s="60">
        <f t="shared" si="85"/>
        <v>0</v>
      </c>
      <c r="CW79" s="61">
        <f t="shared" si="86"/>
        <v>0</v>
      </c>
      <c r="CX79" s="60">
        <f t="shared" si="87"/>
        <v>0</v>
      </c>
      <c r="CY79" s="60">
        <f t="shared" si="88"/>
        <v>0</v>
      </c>
      <c r="CZ79" s="61">
        <f t="shared" si="89"/>
        <v>0</v>
      </c>
      <c r="DA79" s="60">
        <f t="shared" si="90"/>
        <v>0</v>
      </c>
      <c r="DB79" s="60">
        <f t="shared" si="91"/>
        <v>0</v>
      </c>
      <c r="DC79" s="61">
        <f t="shared" si="92"/>
        <v>0</v>
      </c>
      <c r="DD79" s="60">
        <f t="shared" si="108"/>
        <v>0</v>
      </c>
      <c r="DE79" s="60">
        <f t="shared" si="109"/>
        <v>0</v>
      </c>
      <c r="DF79" s="61">
        <f t="shared" si="93"/>
        <v>0</v>
      </c>
      <c r="DG79" s="60">
        <f t="shared" si="94"/>
        <v>0</v>
      </c>
      <c r="DH79" s="60">
        <f t="shared" si="95"/>
        <v>0</v>
      </c>
      <c r="DI79" s="61">
        <f t="shared" si="96"/>
        <v>0</v>
      </c>
      <c r="DJ79" s="60">
        <f t="shared" si="110"/>
        <v>0</v>
      </c>
      <c r="DK79" s="60">
        <f t="shared" si="111"/>
        <v>0</v>
      </c>
      <c r="DL79" s="61">
        <f t="shared" si="97"/>
        <v>0</v>
      </c>
      <c r="DM79" s="60">
        <f t="shared" si="98"/>
        <v>0</v>
      </c>
      <c r="DN79" s="60">
        <f t="shared" si="99"/>
        <v>0</v>
      </c>
      <c r="DO79" s="61">
        <f t="shared" si="100"/>
        <v>0</v>
      </c>
    </row>
    <row r="80" spans="1:119" ht="47.45" customHeight="1" outlineLevel="2" x14ac:dyDescent="0.25">
      <c r="A80" s="347">
        <v>42</v>
      </c>
      <c r="B80" s="134" t="s">
        <v>84</v>
      </c>
      <c r="C80" s="243" t="s">
        <v>249</v>
      </c>
      <c r="D80" s="121"/>
      <c r="E80" s="25"/>
      <c r="F80" s="12">
        <v>1</v>
      </c>
      <c r="J80" s="160"/>
      <c r="K80" s="282">
        <f t="shared" si="101"/>
        <v>269.05</v>
      </c>
      <c r="L80" s="223">
        <f t="shared" si="115"/>
        <v>269.05</v>
      </c>
      <c r="M80" s="183">
        <f t="shared" si="115"/>
        <v>269.05</v>
      </c>
      <c r="N80" s="234">
        <v>275.77999999999997</v>
      </c>
      <c r="O80" s="223">
        <f t="shared" si="102"/>
        <v>275.77999999999997</v>
      </c>
      <c r="P80" s="234"/>
      <c r="Q80" s="5"/>
      <c r="R80" s="5"/>
      <c r="S80" s="5"/>
      <c r="T80" s="211"/>
      <c r="U80" s="183"/>
      <c r="V80" s="5"/>
      <c r="W80" s="5"/>
      <c r="X80" s="5"/>
      <c r="Y80" s="2"/>
      <c r="Z80" s="255">
        <v>43191</v>
      </c>
      <c r="AA80" s="255">
        <f t="shared" si="103"/>
        <v>43191</v>
      </c>
      <c r="AB80" s="21">
        <v>43252</v>
      </c>
      <c r="AC80" s="21">
        <v>43282</v>
      </c>
      <c r="AD80" s="21">
        <f t="shared" si="104"/>
        <v>43282</v>
      </c>
      <c r="AE80" s="21">
        <v>43556</v>
      </c>
      <c r="AF80" s="21">
        <f t="shared" si="116"/>
        <v>43556</v>
      </c>
      <c r="AG80" s="21">
        <f t="shared" si="116"/>
        <v>43556</v>
      </c>
      <c r="AH80" s="21">
        <f t="shared" si="116"/>
        <v>43556</v>
      </c>
      <c r="AI80" s="22">
        <f t="shared" si="116"/>
        <v>43556</v>
      </c>
      <c r="AJ80" s="21">
        <v>43922</v>
      </c>
      <c r="AK80" s="21">
        <f t="shared" si="117"/>
        <v>43922</v>
      </c>
      <c r="AL80" s="21">
        <f t="shared" si="117"/>
        <v>43922</v>
      </c>
      <c r="AM80" s="21">
        <f t="shared" si="117"/>
        <v>43922</v>
      </c>
      <c r="AN80" s="22">
        <f t="shared" si="117"/>
        <v>43922</v>
      </c>
      <c r="AO80" s="22">
        <v>44286</v>
      </c>
      <c r="AP80" s="15">
        <f t="shared" si="49"/>
        <v>0</v>
      </c>
      <c r="AQ80" s="16">
        <f t="shared" si="50"/>
        <v>61</v>
      </c>
      <c r="AR80" s="15">
        <f t="shared" si="51"/>
        <v>30</v>
      </c>
      <c r="AS80" s="15">
        <f t="shared" si="52"/>
        <v>0</v>
      </c>
      <c r="AT80" s="16">
        <f t="shared" si="53"/>
        <v>274</v>
      </c>
      <c r="AU80" s="15">
        <f t="shared" si="54"/>
        <v>0</v>
      </c>
      <c r="AV80" s="15">
        <f t="shared" si="55"/>
        <v>0</v>
      </c>
      <c r="AW80" s="15">
        <f t="shared" si="56"/>
        <v>0</v>
      </c>
      <c r="AX80" s="15">
        <f t="shared" si="57"/>
        <v>0</v>
      </c>
      <c r="AY80" s="16">
        <f t="shared" si="58"/>
        <v>366</v>
      </c>
      <c r="AZ80" s="15">
        <f t="shared" si="59"/>
        <v>0</v>
      </c>
      <c r="BA80" s="15">
        <f t="shared" si="60"/>
        <v>0</v>
      </c>
      <c r="BB80" s="15">
        <f t="shared" si="61"/>
        <v>0</v>
      </c>
      <c r="BC80" s="15">
        <f t="shared" si="62"/>
        <v>0</v>
      </c>
      <c r="BD80" s="16">
        <f t="shared" si="63"/>
        <v>365</v>
      </c>
      <c r="BE80" s="6">
        <f t="shared" si="64"/>
        <v>0</v>
      </c>
      <c r="BF80" s="7">
        <f t="shared" si="65"/>
        <v>1</v>
      </c>
      <c r="BG80" s="6">
        <f t="shared" si="66"/>
        <v>9.8684210526315791E-2</v>
      </c>
      <c r="BH80" s="6">
        <f t="shared" si="67"/>
        <v>0</v>
      </c>
      <c r="BI80" s="8">
        <f t="shared" si="68"/>
        <v>0.90131578947368418</v>
      </c>
      <c r="BJ80" s="7" t="b">
        <f t="shared" si="69"/>
        <v>1</v>
      </c>
      <c r="BK80" s="6">
        <f t="shared" si="70"/>
        <v>0</v>
      </c>
      <c r="BL80" s="8">
        <f t="shared" si="71"/>
        <v>0</v>
      </c>
      <c r="BM80" s="8">
        <f t="shared" si="72"/>
        <v>0</v>
      </c>
      <c r="BN80" s="8">
        <f t="shared" si="73"/>
        <v>0</v>
      </c>
      <c r="BO80" s="8">
        <f t="shared" si="74"/>
        <v>1</v>
      </c>
      <c r="BP80" s="7" t="b">
        <f t="shared" si="75"/>
        <v>1</v>
      </c>
      <c r="BQ80" s="155">
        <f t="shared" si="76"/>
        <v>0</v>
      </c>
      <c r="BR80" s="8">
        <f t="shared" si="77"/>
        <v>0</v>
      </c>
      <c r="BS80" s="8">
        <f t="shared" si="78"/>
        <v>0</v>
      </c>
      <c r="BT80" s="8">
        <f t="shared" si="79"/>
        <v>0</v>
      </c>
      <c r="BU80" s="8">
        <f t="shared" si="80"/>
        <v>1</v>
      </c>
      <c r="BV80" s="7" t="b">
        <f t="shared" si="81"/>
        <v>1</v>
      </c>
      <c r="BW80" s="153">
        <v>269.05</v>
      </c>
      <c r="BX80" s="151" t="s">
        <v>22</v>
      </c>
      <c r="BY80" s="151">
        <f t="shared" si="105"/>
        <v>275.11585526315787</v>
      </c>
      <c r="BZ80" s="254"/>
      <c r="CA80" s="112"/>
      <c r="CB80" s="166">
        <f t="shared" si="106"/>
        <v>2.2545457213000771E-2</v>
      </c>
      <c r="CC80" s="254"/>
      <c r="CD80" s="112"/>
      <c r="CE80" s="8">
        <f>'LLU Compliance summary'!I$77</f>
        <v>0.106</v>
      </c>
      <c r="CF80" s="254"/>
      <c r="CG80" s="112"/>
      <c r="CH80" s="182" t="b">
        <f t="shared" si="82"/>
        <v>1</v>
      </c>
      <c r="CI80" s="254"/>
      <c r="CJ80" s="112"/>
      <c r="CK80" s="111">
        <f t="shared" si="107"/>
        <v>1</v>
      </c>
      <c r="CL80" s="111"/>
      <c r="CN80" s="327">
        <v>0</v>
      </c>
      <c r="CO80" s="339"/>
      <c r="CP80" s="99"/>
      <c r="CQ80" s="100"/>
      <c r="CR80" s="339"/>
      <c r="CS80" s="60">
        <f t="shared" si="83"/>
        <v>0</v>
      </c>
      <c r="CT80" s="61">
        <f t="shared" si="84"/>
        <v>0</v>
      </c>
      <c r="CU80" s="339"/>
      <c r="CV80" s="60">
        <f t="shared" si="85"/>
        <v>0</v>
      </c>
      <c r="CW80" s="61">
        <f t="shared" si="86"/>
        <v>0</v>
      </c>
      <c r="CX80" s="60">
        <f t="shared" si="87"/>
        <v>0</v>
      </c>
      <c r="CY80" s="60">
        <f t="shared" si="88"/>
        <v>0</v>
      </c>
      <c r="CZ80" s="61">
        <f t="shared" si="89"/>
        <v>0</v>
      </c>
      <c r="DA80" s="60">
        <f t="shared" si="90"/>
        <v>0</v>
      </c>
      <c r="DB80" s="60">
        <f t="shared" si="91"/>
        <v>0</v>
      </c>
      <c r="DC80" s="61">
        <f t="shared" si="92"/>
        <v>0</v>
      </c>
      <c r="DD80" s="60">
        <f t="shared" si="108"/>
        <v>0</v>
      </c>
      <c r="DE80" s="60">
        <f t="shared" si="109"/>
        <v>0</v>
      </c>
      <c r="DF80" s="61">
        <f t="shared" si="93"/>
        <v>0</v>
      </c>
      <c r="DG80" s="60">
        <f t="shared" si="94"/>
        <v>0</v>
      </c>
      <c r="DH80" s="60">
        <f t="shared" si="95"/>
        <v>0</v>
      </c>
      <c r="DI80" s="61">
        <f t="shared" si="96"/>
        <v>0</v>
      </c>
      <c r="DJ80" s="60">
        <f t="shared" si="110"/>
        <v>0</v>
      </c>
      <c r="DK80" s="60">
        <f t="shared" si="111"/>
        <v>0</v>
      </c>
      <c r="DL80" s="61">
        <f t="shared" si="97"/>
        <v>0</v>
      </c>
      <c r="DM80" s="60">
        <f t="shared" si="98"/>
        <v>0</v>
      </c>
      <c r="DN80" s="60">
        <f t="shared" si="99"/>
        <v>0</v>
      </c>
      <c r="DO80" s="61">
        <f t="shared" si="100"/>
        <v>0</v>
      </c>
    </row>
    <row r="81" spans="1:119" ht="47.45" customHeight="1" outlineLevel="2" x14ac:dyDescent="0.25">
      <c r="A81" s="347">
        <v>43</v>
      </c>
      <c r="B81" s="134" t="s">
        <v>80</v>
      </c>
      <c r="C81" s="243" t="s">
        <v>249</v>
      </c>
      <c r="D81" s="121"/>
      <c r="E81" s="25"/>
      <c r="F81" s="12">
        <v>1</v>
      </c>
      <c r="J81" s="160"/>
      <c r="K81" s="282">
        <f t="shared" si="101"/>
        <v>22.31</v>
      </c>
      <c r="L81" s="223">
        <f t="shared" si="115"/>
        <v>22.31</v>
      </c>
      <c r="M81" s="183">
        <f t="shared" si="115"/>
        <v>22.31</v>
      </c>
      <c r="N81" s="234">
        <v>22.8</v>
      </c>
      <c r="O81" s="223">
        <f t="shared" si="102"/>
        <v>22.8</v>
      </c>
      <c r="P81" s="234"/>
      <c r="Q81" s="5"/>
      <c r="R81" s="5"/>
      <c r="S81" s="5"/>
      <c r="T81" s="211"/>
      <c r="U81" s="183"/>
      <c r="V81" s="5"/>
      <c r="W81" s="5"/>
      <c r="X81" s="5"/>
      <c r="Y81" s="2"/>
      <c r="Z81" s="255">
        <v>43191</v>
      </c>
      <c r="AA81" s="255">
        <f t="shared" si="103"/>
        <v>43191</v>
      </c>
      <c r="AB81" s="21">
        <v>43252</v>
      </c>
      <c r="AC81" s="21">
        <v>43282</v>
      </c>
      <c r="AD81" s="21">
        <f t="shared" si="104"/>
        <v>43282</v>
      </c>
      <c r="AE81" s="21">
        <v>43556</v>
      </c>
      <c r="AF81" s="21">
        <f t="shared" si="116"/>
        <v>43556</v>
      </c>
      <c r="AG81" s="21">
        <f t="shared" si="116"/>
        <v>43556</v>
      </c>
      <c r="AH81" s="21">
        <f t="shared" si="116"/>
        <v>43556</v>
      </c>
      <c r="AI81" s="22">
        <f t="shared" si="116"/>
        <v>43556</v>
      </c>
      <c r="AJ81" s="21">
        <v>43922</v>
      </c>
      <c r="AK81" s="21">
        <f t="shared" si="117"/>
        <v>43922</v>
      </c>
      <c r="AL81" s="21">
        <f t="shared" si="117"/>
        <v>43922</v>
      </c>
      <c r="AM81" s="21">
        <f t="shared" si="117"/>
        <v>43922</v>
      </c>
      <c r="AN81" s="22">
        <f t="shared" si="117"/>
        <v>43922</v>
      </c>
      <c r="AO81" s="22">
        <v>44286</v>
      </c>
      <c r="AP81" s="15">
        <f t="shared" si="49"/>
        <v>0</v>
      </c>
      <c r="AQ81" s="16">
        <f t="shared" si="50"/>
        <v>61</v>
      </c>
      <c r="AR81" s="15">
        <f t="shared" si="51"/>
        <v>30</v>
      </c>
      <c r="AS81" s="15">
        <f t="shared" si="52"/>
        <v>0</v>
      </c>
      <c r="AT81" s="16">
        <f t="shared" si="53"/>
        <v>274</v>
      </c>
      <c r="AU81" s="15">
        <f t="shared" si="54"/>
        <v>0</v>
      </c>
      <c r="AV81" s="15">
        <f t="shared" si="55"/>
        <v>0</v>
      </c>
      <c r="AW81" s="15">
        <f t="shared" si="56"/>
        <v>0</v>
      </c>
      <c r="AX81" s="15">
        <f t="shared" si="57"/>
        <v>0</v>
      </c>
      <c r="AY81" s="16">
        <f t="shared" si="58"/>
        <v>366</v>
      </c>
      <c r="AZ81" s="15">
        <f t="shared" si="59"/>
        <v>0</v>
      </c>
      <c r="BA81" s="15">
        <f t="shared" si="60"/>
        <v>0</v>
      </c>
      <c r="BB81" s="15">
        <f t="shared" si="61"/>
        <v>0</v>
      </c>
      <c r="BC81" s="15">
        <f t="shared" si="62"/>
        <v>0</v>
      </c>
      <c r="BD81" s="16">
        <f t="shared" si="63"/>
        <v>365</v>
      </c>
      <c r="BE81" s="6">
        <f t="shared" si="64"/>
        <v>0</v>
      </c>
      <c r="BF81" s="7">
        <f t="shared" si="65"/>
        <v>1</v>
      </c>
      <c r="BG81" s="6">
        <f t="shared" si="66"/>
        <v>9.8684210526315791E-2</v>
      </c>
      <c r="BH81" s="6">
        <f t="shared" si="67"/>
        <v>0</v>
      </c>
      <c r="BI81" s="8">
        <f t="shared" si="68"/>
        <v>0.90131578947368418</v>
      </c>
      <c r="BJ81" s="7" t="b">
        <f t="shared" si="69"/>
        <v>1</v>
      </c>
      <c r="BK81" s="6">
        <f t="shared" si="70"/>
        <v>0</v>
      </c>
      <c r="BL81" s="8">
        <f t="shared" si="71"/>
        <v>0</v>
      </c>
      <c r="BM81" s="8">
        <f t="shared" si="72"/>
        <v>0</v>
      </c>
      <c r="BN81" s="8">
        <f t="shared" si="73"/>
        <v>0</v>
      </c>
      <c r="BO81" s="8">
        <f t="shared" si="74"/>
        <v>1</v>
      </c>
      <c r="BP81" s="7" t="b">
        <f t="shared" si="75"/>
        <v>1</v>
      </c>
      <c r="BQ81" s="155">
        <f t="shared" si="76"/>
        <v>0</v>
      </c>
      <c r="BR81" s="8">
        <f t="shared" si="77"/>
        <v>0</v>
      </c>
      <c r="BS81" s="8">
        <f t="shared" si="78"/>
        <v>0</v>
      </c>
      <c r="BT81" s="8">
        <f t="shared" si="79"/>
        <v>0</v>
      </c>
      <c r="BU81" s="8">
        <f t="shared" si="80"/>
        <v>1</v>
      </c>
      <c r="BV81" s="7" t="b">
        <f t="shared" si="81"/>
        <v>1</v>
      </c>
      <c r="BW81" s="153">
        <v>22.31</v>
      </c>
      <c r="BX81" s="151" t="s">
        <v>22</v>
      </c>
      <c r="BY81" s="151">
        <f t="shared" si="105"/>
        <v>22.751644736842106</v>
      </c>
      <c r="BZ81" s="254"/>
      <c r="CA81" s="112"/>
      <c r="CB81" s="166">
        <f t="shared" si="106"/>
        <v>1.9795819670197556E-2</v>
      </c>
      <c r="CC81" s="254"/>
      <c r="CD81" s="112"/>
      <c r="CE81" s="8">
        <f>'LLU Compliance summary'!I$77</f>
        <v>0.106</v>
      </c>
      <c r="CF81" s="254"/>
      <c r="CG81" s="112"/>
      <c r="CH81" s="182" t="b">
        <f t="shared" si="82"/>
        <v>1</v>
      </c>
      <c r="CI81" s="254"/>
      <c r="CJ81" s="112"/>
      <c r="CK81" s="111">
        <f t="shared" si="107"/>
        <v>1</v>
      </c>
      <c r="CL81" s="111"/>
      <c r="CN81" s="327">
        <v>0</v>
      </c>
      <c r="CO81" s="339"/>
      <c r="CP81" s="99"/>
      <c r="CQ81" s="100"/>
      <c r="CR81" s="339"/>
      <c r="CS81" s="60">
        <f t="shared" si="83"/>
        <v>0</v>
      </c>
      <c r="CT81" s="61">
        <f t="shared" si="84"/>
        <v>0</v>
      </c>
      <c r="CU81" s="339"/>
      <c r="CV81" s="60">
        <f t="shared" si="85"/>
        <v>0</v>
      </c>
      <c r="CW81" s="61">
        <f t="shared" si="86"/>
        <v>0</v>
      </c>
      <c r="CX81" s="60">
        <f t="shared" si="87"/>
        <v>0</v>
      </c>
      <c r="CY81" s="60">
        <f t="shared" si="88"/>
        <v>0</v>
      </c>
      <c r="CZ81" s="61">
        <f t="shared" si="89"/>
        <v>0</v>
      </c>
      <c r="DA81" s="60">
        <f t="shared" si="90"/>
        <v>0</v>
      </c>
      <c r="DB81" s="60">
        <f t="shared" si="91"/>
        <v>0</v>
      </c>
      <c r="DC81" s="61">
        <f t="shared" si="92"/>
        <v>0</v>
      </c>
      <c r="DD81" s="60">
        <f t="shared" si="108"/>
        <v>0</v>
      </c>
      <c r="DE81" s="60">
        <f t="shared" si="109"/>
        <v>0</v>
      </c>
      <c r="DF81" s="61">
        <f t="shared" si="93"/>
        <v>0</v>
      </c>
      <c r="DG81" s="60">
        <f t="shared" si="94"/>
        <v>0</v>
      </c>
      <c r="DH81" s="60">
        <f t="shared" si="95"/>
        <v>0</v>
      </c>
      <c r="DI81" s="61">
        <f t="shared" si="96"/>
        <v>0</v>
      </c>
      <c r="DJ81" s="60">
        <f t="shared" si="110"/>
        <v>0</v>
      </c>
      <c r="DK81" s="60">
        <f t="shared" si="111"/>
        <v>0</v>
      </c>
      <c r="DL81" s="61">
        <f t="shared" si="97"/>
        <v>0</v>
      </c>
      <c r="DM81" s="60">
        <f t="shared" si="98"/>
        <v>0</v>
      </c>
      <c r="DN81" s="60">
        <f t="shared" si="99"/>
        <v>0</v>
      </c>
      <c r="DO81" s="61">
        <f t="shared" si="100"/>
        <v>0</v>
      </c>
    </row>
    <row r="82" spans="1:119" ht="47.45" customHeight="1" outlineLevel="2" x14ac:dyDescent="0.25">
      <c r="A82" s="347">
        <v>44</v>
      </c>
      <c r="B82" s="134" t="s">
        <v>85</v>
      </c>
      <c r="C82" s="243" t="s">
        <v>249</v>
      </c>
      <c r="D82" s="121"/>
      <c r="E82" s="25"/>
      <c r="F82" s="12">
        <v>1</v>
      </c>
      <c r="J82" s="160"/>
      <c r="K82" s="282">
        <f t="shared" si="101"/>
        <v>14.26</v>
      </c>
      <c r="L82" s="223">
        <f t="shared" si="115"/>
        <v>14.26</v>
      </c>
      <c r="M82" s="183">
        <f t="shared" si="115"/>
        <v>14.26</v>
      </c>
      <c r="N82" s="234">
        <v>14.52</v>
      </c>
      <c r="O82" s="223">
        <f t="shared" si="102"/>
        <v>14.52</v>
      </c>
      <c r="P82" s="234"/>
      <c r="Q82" s="5"/>
      <c r="R82" s="5"/>
      <c r="S82" s="5"/>
      <c r="T82" s="211"/>
      <c r="U82" s="183"/>
      <c r="V82" s="5"/>
      <c r="W82" s="5"/>
      <c r="X82" s="5"/>
      <c r="Y82" s="2"/>
      <c r="Z82" s="255">
        <v>43191</v>
      </c>
      <c r="AA82" s="255">
        <f t="shared" si="103"/>
        <v>43191</v>
      </c>
      <c r="AB82" s="21">
        <v>43252</v>
      </c>
      <c r="AC82" s="21">
        <v>43282</v>
      </c>
      <c r="AD82" s="21">
        <f t="shared" si="104"/>
        <v>43282</v>
      </c>
      <c r="AE82" s="21">
        <v>43556</v>
      </c>
      <c r="AF82" s="21">
        <f t="shared" si="116"/>
        <v>43556</v>
      </c>
      <c r="AG82" s="21">
        <f t="shared" si="116"/>
        <v>43556</v>
      </c>
      <c r="AH82" s="21">
        <f t="shared" si="116"/>
        <v>43556</v>
      </c>
      <c r="AI82" s="22">
        <f t="shared" si="116"/>
        <v>43556</v>
      </c>
      <c r="AJ82" s="21">
        <v>43922</v>
      </c>
      <c r="AK82" s="21">
        <f t="shared" si="117"/>
        <v>43922</v>
      </c>
      <c r="AL82" s="21">
        <f t="shared" si="117"/>
        <v>43922</v>
      </c>
      <c r="AM82" s="21">
        <f t="shared" si="117"/>
        <v>43922</v>
      </c>
      <c r="AN82" s="22">
        <f t="shared" si="117"/>
        <v>43922</v>
      </c>
      <c r="AO82" s="22">
        <v>44286</v>
      </c>
      <c r="AP82" s="15">
        <f t="shared" si="49"/>
        <v>0</v>
      </c>
      <c r="AQ82" s="16">
        <f t="shared" si="50"/>
        <v>61</v>
      </c>
      <c r="AR82" s="15">
        <f t="shared" si="51"/>
        <v>30</v>
      </c>
      <c r="AS82" s="15">
        <f t="shared" si="52"/>
        <v>0</v>
      </c>
      <c r="AT82" s="16">
        <f t="shared" si="53"/>
        <v>274</v>
      </c>
      <c r="AU82" s="15">
        <f t="shared" si="54"/>
        <v>0</v>
      </c>
      <c r="AV82" s="15">
        <f t="shared" si="55"/>
        <v>0</v>
      </c>
      <c r="AW82" s="15">
        <f t="shared" si="56"/>
        <v>0</v>
      </c>
      <c r="AX82" s="15">
        <f t="shared" si="57"/>
        <v>0</v>
      </c>
      <c r="AY82" s="16">
        <f t="shared" si="58"/>
        <v>366</v>
      </c>
      <c r="AZ82" s="15">
        <f t="shared" si="59"/>
        <v>0</v>
      </c>
      <c r="BA82" s="15">
        <f t="shared" si="60"/>
        <v>0</v>
      </c>
      <c r="BB82" s="15">
        <f t="shared" si="61"/>
        <v>0</v>
      </c>
      <c r="BC82" s="15">
        <f t="shared" si="62"/>
        <v>0</v>
      </c>
      <c r="BD82" s="16">
        <f t="shared" si="63"/>
        <v>365</v>
      </c>
      <c r="BE82" s="6">
        <f t="shared" si="64"/>
        <v>0</v>
      </c>
      <c r="BF82" s="7">
        <f t="shared" si="65"/>
        <v>1</v>
      </c>
      <c r="BG82" s="6">
        <f t="shared" si="66"/>
        <v>9.8684210526315791E-2</v>
      </c>
      <c r="BH82" s="6">
        <f t="shared" si="67"/>
        <v>0</v>
      </c>
      <c r="BI82" s="8">
        <f t="shared" si="68"/>
        <v>0.90131578947368418</v>
      </c>
      <c r="BJ82" s="7" t="b">
        <f t="shared" si="69"/>
        <v>1</v>
      </c>
      <c r="BK82" s="6">
        <f t="shared" si="70"/>
        <v>0</v>
      </c>
      <c r="BL82" s="8">
        <f t="shared" si="71"/>
        <v>0</v>
      </c>
      <c r="BM82" s="8">
        <f t="shared" si="72"/>
        <v>0</v>
      </c>
      <c r="BN82" s="8">
        <f t="shared" si="73"/>
        <v>0</v>
      </c>
      <c r="BO82" s="8">
        <f t="shared" si="74"/>
        <v>1</v>
      </c>
      <c r="BP82" s="7" t="b">
        <f t="shared" si="75"/>
        <v>1</v>
      </c>
      <c r="BQ82" s="155">
        <f t="shared" si="76"/>
        <v>0</v>
      </c>
      <c r="BR82" s="8">
        <f t="shared" si="77"/>
        <v>0</v>
      </c>
      <c r="BS82" s="8">
        <f t="shared" si="78"/>
        <v>0</v>
      </c>
      <c r="BT82" s="8">
        <f t="shared" si="79"/>
        <v>0</v>
      </c>
      <c r="BU82" s="8">
        <f t="shared" si="80"/>
        <v>1</v>
      </c>
      <c r="BV82" s="7" t="b">
        <f t="shared" si="81"/>
        <v>1</v>
      </c>
      <c r="BW82" s="153">
        <v>14.26</v>
      </c>
      <c r="BX82" s="151" t="s">
        <v>22</v>
      </c>
      <c r="BY82" s="151">
        <f t="shared" si="105"/>
        <v>14.494342105263158</v>
      </c>
      <c r="BZ82" s="254"/>
      <c r="CA82" s="112"/>
      <c r="CB82" s="166">
        <f t="shared" si="106"/>
        <v>1.6433527718314026E-2</v>
      </c>
      <c r="CC82" s="254"/>
      <c r="CD82" s="112"/>
      <c r="CE82" s="8">
        <f>'LLU Compliance summary'!I$77</f>
        <v>0.106</v>
      </c>
      <c r="CF82" s="254"/>
      <c r="CG82" s="112"/>
      <c r="CH82" s="182" t="b">
        <f t="shared" si="82"/>
        <v>1</v>
      </c>
      <c r="CI82" s="254"/>
      <c r="CJ82" s="112"/>
      <c r="CK82" s="111">
        <f t="shared" si="107"/>
        <v>1</v>
      </c>
      <c r="CL82" s="111"/>
      <c r="CN82" s="327">
        <v>520.32000000000005</v>
      </c>
      <c r="CO82" s="339"/>
      <c r="CP82" s="99"/>
      <c r="CQ82" s="100"/>
      <c r="CR82" s="339"/>
      <c r="CS82" s="60">
        <f t="shared" si="83"/>
        <v>0</v>
      </c>
      <c r="CT82" s="61">
        <f t="shared" si="84"/>
        <v>0</v>
      </c>
      <c r="CU82" s="339"/>
      <c r="CV82" s="60">
        <f t="shared" si="85"/>
        <v>0</v>
      </c>
      <c r="CW82" s="61">
        <f t="shared" si="86"/>
        <v>0</v>
      </c>
      <c r="CX82" s="60">
        <f t="shared" si="87"/>
        <v>0</v>
      </c>
      <c r="CY82" s="60">
        <f t="shared" si="88"/>
        <v>0</v>
      </c>
      <c r="CZ82" s="61">
        <f t="shared" si="89"/>
        <v>0</v>
      </c>
      <c r="DA82" s="60">
        <f t="shared" si="90"/>
        <v>0</v>
      </c>
      <c r="DB82" s="60">
        <f t="shared" si="91"/>
        <v>0</v>
      </c>
      <c r="DC82" s="61">
        <f t="shared" si="92"/>
        <v>0</v>
      </c>
      <c r="DD82" s="60">
        <f t="shared" si="108"/>
        <v>0</v>
      </c>
      <c r="DE82" s="60">
        <f t="shared" si="109"/>
        <v>0</v>
      </c>
      <c r="DF82" s="61">
        <f t="shared" si="93"/>
        <v>0</v>
      </c>
      <c r="DG82" s="60">
        <f t="shared" si="94"/>
        <v>0</v>
      </c>
      <c r="DH82" s="60">
        <f t="shared" si="95"/>
        <v>0</v>
      </c>
      <c r="DI82" s="61">
        <f t="shared" si="96"/>
        <v>0</v>
      </c>
      <c r="DJ82" s="60">
        <f t="shared" si="110"/>
        <v>0</v>
      </c>
      <c r="DK82" s="60">
        <f t="shared" si="111"/>
        <v>0</v>
      </c>
      <c r="DL82" s="61">
        <f t="shared" si="97"/>
        <v>0</v>
      </c>
      <c r="DM82" s="60">
        <f t="shared" si="98"/>
        <v>0</v>
      </c>
      <c r="DN82" s="60">
        <f t="shared" si="99"/>
        <v>0</v>
      </c>
      <c r="DO82" s="61">
        <f t="shared" si="100"/>
        <v>0</v>
      </c>
    </row>
    <row r="83" spans="1:119" ht="47.45" customHeight="1" outlineLevel="2" x14ac:dyDescent="0.25">
      <c r="A83" s="347">
        <v>45</v>
      </c>
      <c r="B83" s="134" t="s">
        <v>81</v>
      </c>
      <c r="C83" s="243" t="s">
        <v>249</v>
      </c>
      <c r="D83" s="121"/>
      <c r="E83" s="25"/>
      <c r="F83" s="12">
        <v>1</v>
      </c>
      <c r="J83" s="160"/>
      <c r="K83" s="282">
        <f t="shared" si="101"/>
        <v>1117.3699999999999</v>
      </c>
      <c r="L83" s="223">
        <f t="shared" si="115"/>
        <v>1117.3699999999999</v>
      </c>
      <c r="M83" s="183">
        <f t="shared" si="115"/>
        <v>1117.3699999999999</v>
      </c>
      <c r="N83" s="234">
        <v>1145.3</v>
      </c>
      <c r="O83" s="223">
        <f t="shared" si="102"/>
        <v>1145.3</v>
      </c>
      <c r="P83" s="234"/>
      <c r="Q83" s="5"/>
      <c r="R83" s="5"/>
      <c r="S83" s="5"/>
      <c r="T83" s="211"/>
      <c r="U83" s="183"/>
      <c r="V83" s="5"/>
      <c r="W83" s="5"/>
      <c r="X83" s="5"/>
      <c r="Y83" s="2"/>
      <c r="Z83" s="255">
        <v>43191</v>
      </c>
      <c r="AA83" s="255">
        <f t="shared" si="103"/>
        <v>43191</v>
      </c>
      <c r="AB83" s="21">
        <v>43252</v>
      </c>
      <c r="AC83" s="21">
        <v>43282</v>
      </c>
      <c r="AD83" s="21">
        <f t="shared" si="104"/>
        <v>43282</v>
      </c>
      <c r="AE83" s="21">
        <v>43556</v>
      </c>
      <c r="AF83" s="21">
        <f t="shared" si="116"/>
        <v>43556</v>
      </c>
      <c r="AG83" s="21">
        <f t="shared" si="116"/>
        <v>43556</v>
      </c>
      <c r="AH83" s="21">
        <f t="shared" si="116"/>
        <v>43556</v>
      </c>
      <c r="AI83" s="22">
        <f t="shared" si="116"/>
        <v>43556</v>
      </c>
      <c r="AJ83" s="21">
        <v>43922</v>
      </c>
      <c r="AK83" s="21">
        <f t="shared" si="117"/>
        <v>43922</v>
      </c>
      <c r="AL83" s="21">
        <f t="shared" si="117"/>
        <v>43922</v>
      </c>
      <c r="AM83" s="21">
        <f t="shared" si="117"/>
        <v>43922</v>
      </c>
      <c r="AN83" s="22">
        <f t="shared" si="117"/>
        <v>43922</v>
      </c>
      <c r="AO83" s="22">
        <v>44286</v>
      </c>
      <c r="AP83" s="15">
        <f t="shared" si="49"/>
        <v>0</v>
      </c>
      <c r="AQ83" s="16">
        <f t="shared" si="50"/>
        <v>61</v>
      </c>
      <c r="AR83" s="15">
        <f t="shared" si="51"/>
        <v>30</v>
      </c>
      <c r="AS83" s="15">
        <f t="shared" si="52"/>
        <v>0</v>
      </c>
      <c r="AT83" s="16">
        <f t="shared" si="53"/>
        <v>274</v>
      </c>
      <c r="AU83" s="15">
        <f t="shared" si="54"/>
        <v>0</v>
      </c>
      <c r="AV83" s="15">
        <f t="shared" si="55"/>
        <v>0</v>
      </c>
      <c r="AW83" s="15">
        <f t="shared" si="56"/>
        <v>0</v>
      </c>
      <c r="AX83" s="15">
        <f t="shared" si="57"/>
        <v>0</v>
      </c>
      <c r="AY83" s="16">
        <f t="shared" si="58"/>
        <v>366</v>
      </c>
      <c r="AZ83" s="15">
        <f t="shared" si="59"/>
        <v>0</v>
      </c>
      <c r="BA83" s="15">
        <f t="shared" si="60"/>
        <v>0</v>
      </c>
      <c r="BB83" s="15">
        <f t="shared" si="61"/>
        <v>0</v>
      </c>
      <c r="BC83" s="15">
        <f t="shared" si="62"/>
        <v>0</v>
      </c>
      <c r="BD83" s="16">
        <f t="shared" si="63"/>
        <v>365</v>
      </c>
      <c r="BE83" s="6">
        <f t="shared" si="64"/>
        <v>0</v>
      </c>
      <c r="BF83" s="7">
        <f t="shared" si="65"/>
        <v>1</v>
      </c>
      <c r="BG83" s="6">
        <f t="shared" si="66"/>
        <v>9.8684210526315791E-2</v>
      </c>
      <c r="BH83" s="6">
        <f t="shared" si="67"/>
        <v>0</v>
      </c>
      <c r="BI83" s="8">
        <f t="shared" si="68"/>
        <v>0.90131578947368418</v>
      </c>
      <c r="BJ83" s="7" t="b">
        <f t="shared" si="69"/>
        <v>1</v>
      </c>
      <c r="BK83" s="6">
        <f t="shared" si="70"/>
        <v>0</v>
      </c>
      <c r="BL83" s="8">
        <f t="shared" si="71"/>
        <v>0</v>
      </c>
      <c r="BM83" s="8">
        <f t="shared" si="72"/>
        <v>0</v>
      </c>
      <c r="BN83" s="8">
        <f t="shared" si="73"/>
        <v>0</v>
      </c>
      <c r="BO83" s="8">
        <f t="shared" si="74"/>
        <v>1</v>
      </c>
      <c r="BP83" s="7" t="b">
        <f t="shared" si="75"/>
        <v>1</v>
      </c>
      <c r="BQ83" s="155">
        <f t="shared" si="76"/>
        <v>0</v>
      </c>
      <c r="BR83" s="8">
        <f t="shared" si="77"/>
        <v>0</v>
      </c>
      <c r="BS83" s="8">
        <f t="shared" si="78"/>
        <v>0</v>
      </c>
      <c r="BT83" s="8">
        <f t="shared" si="79"/>
        <v>0</v>
      </c>
      <c r="BU83" s="8">
        <f t="shared" si="80"/>
        <v>1</v>
      </c>
      <c r="BV83" s="7" t="b">
        <f t="shared" si="81"/>
        <v>1</v>
      </c>
      <c r="BW83" s="153">
        <v>1117.3699999999999</v>
      </c>
      <c r="BX83" s="151" t="s">
        <v>22</v>
      </c>
      <c r="BY83" s="151">
        <f t="shared" si="105"/>
        <v>1142.5437499999998</v>
      </c>
      <c r="BZ83" s="254"/>
      <c r="CA83" s="112"/>
      <c r="CB83" s="166">
        <f t="shared" si="106"/>
        <v>2.2529466515120264E-2</v>
      </c>
      <c r="CC83" s="254"/>
      <c r="CD83" s="112"/>
      <c r="CE83" s="8">
        <f>'LLU Compliance summary'!I$77</f>
        <v>0.106</v>
      </c>
      <c r="CF83" s="254"/>
      <c r="CG83" s="112"/>
      <c r="CH83" s="182" t="b">
        <f t="shared" si="82"/>
        <v>1</v>
      </c>
      <c r="CI83" s="254"/>
      <c r="CJ83" s="112"/>
      <c r="CK83" s="111">
        <f t="shared" si="107"/>
        <v>1</v>
      </c>
      <c r="CL83" s="111"/>
      <c r="CN83" s="327">
        <v>0</v>
      </c>
      <c r="CO83" s="339"/>
      <c r="CP83" s="99"/>
      <c r="CQ83" s="100"/>
      <c r="CR83" s="339"/>
      <c r="CS83" s="60">
        <f t="shared" si="83"/>
        <v>0</v>
      </c>
      <c r="CT83" s="61">
        <f t="shared" si="84"/>
        <v>0</v>
      </c>
      <c r="CU83" s="339"/>
      <c r="CV83" s="60">
        <f t="shared" si="85"/>
        <v>0</v>
      </c>
      <c r="CW83" s="61">
        <f t="shared" si="86"/>
        <v>0</v>
      </c>
      <c r="CX83" s="60">
        <f t="shared" si="87"/>
        <v>0</v>
      </c>
      <c r="CY83" s="60">
        <f t="shared" si="88"/>
        <v>0</v>
      </c>
      <c r="CZ83" s="61">
        <f t="shared" si="89"/>
        <v>0</v>
      </c>
      <c r="DA83" s="60">
        <f t="shared" si="90"/>
        <v>0</v>
      </c>
      <c r="DB83" s="60">
        <f t="shared" si="91"/>
        <v>0</v>
      </c>
      <c r="DC83" s="61">
        <f t="shared" si="92"/>
        <v>0</v>
      </c>
      <c r="DD83" s="60">
        <f t="shared" si="108"/>
        <v>0</v>
      </c>
      <c r="DE83" s="60">
        <f t="shared" si="109"/>
        <v>0</v>
      </c>
      <c r="DF83" s="61">
        <f t="shared" si="93"/>
        <v>0</v>
      </c>
      <c r="DG83" s="60">
        <f t="shared" si="94"/>
        <v>0</v>
      </c>
      <c r="DH83" s="60">
        <f t="shared" si="95"/>
        <v>0</v>
      </c>
      <c r="DI83" s="61">
        <f t="shared" si="96"/>
        <v>0</v>
      </c>
      <c r="DJ83" s="60">
        <f t="shared" si="110"/>
        <v>0</v>
      </c>
      <c r="DK83" s="60">
        <f t="shared" si="111"/>
        <v>0</v>
      </c>
      <c r="DL83" s="61">
        <f t="shared" si="97"/>
        <v>0</v>
      </c>
      <c r="DM83" s="60">
        <f t="shared" si="98"/>
        <v>0</v>
      </c>
      <c r="DN83" s="60">
        <f t="shared" si="99"/>
        <v>0</v>
      </c>
      <c r="DO83" s="61">
        <f t="shared" si="100"/>
        <v>0</v>
      </c>
    </row>
    <row r="84" spans="1:119" ht="47.45" customHeight="1" outlineLevel="2" x14ac:dyDescent="0.25">
      <c r="A84" s="347">
        <v>46</v>
      </c>
      <c r="B84" s="134" t="s">
        <v>86</v>
      </c>
      <c r="C84" s="243" t="s">
        <v>249</v>
      </c>
      <c r="D84" s="121"/>
      <c r="E84" s="25"/>
      <c r="F84" s="12">
        <v>1</v>
      </c>
      <c r="J84" s="160"/>
      <c r="K84" s="282">
        <f t="shared" si="101"/>
        <v>269.05</v>
      </c>
      <c r="L84" s="223">
        <f t="shared" si="115"/>
        <v>269.05</v>
      </c>
      <c r="M84" s="183">
        <f t="shared" si="115"/>
        <v>269.05</v>
      </c>
      <c r="N84" s="234">
        <v>275.77999999999997</v>
      </c>
      <c r="O84" s="223">
        <f t="shared" si="102"/>
        <v>275.77999999999997</v>
      </c>
      <c r="P84" s="234"/>
      <c r="Q84" s="5"/>
      <c r="R84" s="5"/>
      <c r="S84" s="5"/>
      <c r="T84" s="211"/>
      <c r="U84" s="183"/>
      <c r="V84" s="5"/>
      <c r="W84" s="5"/>
      <c r="X84" s="5"/>
      <c r="Y84" s="2"/>
      <c r="Z84" s="255">
        <v>43191</v>
      </c>
      <c r="AA84" s="255">
        <f t="shared" si="103"/>
        <v>43191</v>
      </c>
      <c r="AB84" s="21">
        <v>43252</v>
      </c>
      <c r="AC84" s="21">
        <v>43282</v>
      </c>
      <c r="AD84" s="21">
        <f t="shared" si="104"/>
        <v>43282</v>
      </c>
      <c r="AE84" s="21">
        <v>43556</v>
      </c>
      <c r="AF84" s="21">
        <f t="shared" si="116"/>
        <v>43556</v>
      </c>
      <c r="AG84" s="21">
        <f t="shared" si="116"/>
        <v>43556</v>
      </c>
      <c r="AH84" s="21">
        <f t="shared" si="116"/>
        <v>43556</v>
      </c>
      <c r="AI84" s="22">
        <f t="shared" si="116"/>
        <v>43556</v>
      </c>
      <c r="AJ84" s="21">
        <v>43922</v>
      </c>
      <c r="AK84" s="21">
        <f t="shared" si="117"/>
        <v>43922</v>
      </c>
      <c r="AL84" s="21">
        <f t="shared" si="117"/>
        <v>43922</v>
      </c>
      <c r="AM84" s="21">
        <f t="shared" si="117"/>
        <v>43922</v>
      </c>
      <c r="AN84" s="22">
        <f t="shared" si="117"/>
        <v>43922</v>
      </c>
      <c r="AO84" s="22">
        <v>44286</v>
      </c>
      <c r="AP84" s="15">
        <f t="shared" si="49"/>
        <v>0</v>
      </c>
      <c r="AQ84" s="16">
        <f t="shared" si="50"/>
        <v>61</v>
      </c>
      <c r="AR84" s="15">
        <f t="shared" si="51"/>
        <v>30</v>
      </c>
      <c r="AS84" s="15">
        <f t="shared" si="52"/>
        <v>0</v>
      </c>
      <c r="AT84" s="16">
        <f t="shared" si="53"/>
        <v>274</v>
      </c>
      <c r="AU84" s="15">
        <f t="shared" si="54"/>
        <v>0</v>
      </c>
      <c r="AV84" s="15">
        <f t="shared" si="55"/>
        <v>0</v>
      </c>
      <c r="AW84" s="15">
        <f t="shared" si="56"/>
        <v>0</v>
      </c>
      <c r="AX84" s="15">
        <f t="shared" si="57"/>
        <v>0</v>
      </c>
      <c r="AY84" s="16">
        <f t="shared" si="58"/>
        <v>366</v>
      </c>
      <c r="AZ84" s="15">
        <f t="shared" si="59"/>
        <v>0</v>
      </c>
      <c r="BA84" s="15">
        <f t="shared" si="60"/>
        <v>0</v>
      </c>
      <c r="BB84" s="15">
        <f t="shared" si="61"/>
        <v>0</v>
      </c>
      <c r="BC84" s="15">
        <f t="shared" si="62"/>
        <v>0</v>
      </c>
      <c r="BD84" s="16">
        <f t="shared" si="63"/>
        <v>365</v>
      </c>
      <c r="BE84" s="6">
        <f t="shared" si="64"/>
        <v>0</v>
      </c>
      <c r="BF84" s="7">
        <f t="shared" si="65"/>
        <v>1</v>
      </c>
      <c r="BG84" s="6">
        <f t="shared" si="66"/>
        <v>9.8684210526315791E-2</v>
      </c>
      <c r="BH84" s="6">
        <f t="shared" si="67"/>
        <v>0</v>
      </c>
      <c r="BI84" s="8">
        <f t="shared" si="68"/>
        <v>0.90131578947368418</v>
      </c>
      <c r="BJ84" s="7" t="b">
        <f t="shared" si="69"/>
        <v>1</v>
      </c>
      <c r="BK84" s="6">
        <f t="shared" si="70"/>
        <v>0</v>
      </c>
      <c r="BL84" s="8">
        <f t="shared" si="71"/>
        <v>0</v>
      </c>
      <c r="BM84" s="8">
        <f t="shared" si="72"/>
        <v>0</v>
      </c>
      <c r="BN84" s="8">
        <f t="shared" si="73"/>
        <v>0</v>
      </c>
      <c r="BO84" s="8">
        <f t="shared" si="74"/>
        <v>1</v>
      </c>
      <c r="BP84" s="7" t="b">
        <f t="shared" si="75"/>
        <v>1</v>
      </c>
      <c r="BQ84" s="155">
        <f t="shared" si="76"/>
        <v>0</v>
      </c>
      <c r="BR84" s="8">
        <f t="shared" si="77"/>
        <v>0</v>
      </c>
      <c r="BS84" s="8">
        <f t="shared" si="78"/>
        <v>0</v>
      </c>
      <c r="BT84" s="8">
        <f t="shared" si="79"/>
        <v>0</v>
      </c>
      <c r="BU84" s="8">
        <f t="shared" si="80"/>
        <v>1</v>
      </c>
      <c r="BV84" s="7" t="b">
        <f t="shared" si="81"/>
        <v>1</v>
      </c>
      <c r="BW84" s="153">
        <v>269.05</v>
      </c>
      <c r="BX84" s="151" t="s">
        <v>22</v>
      </c>
      <c r="BY84" s="151">
        <f t="shared" si="105"/>
        <v>275.11585526315787</v>
      </c>
      <c r="BZ84" s="254"/>
      <c r="CA84" s="112"/>
      <c r="CB84" s="166">
        <f t="shared" si="106"/>
        <v>2.2545457213000771E-2</v>
      </c>
      <c r="CC84" s="254"/>
      <c r="CD84" s="112"/>
      <c r="CE84" s="8">
        <f>'LLU Compliance summary'!I$77</f>
        <v>0.106</v>
      </c>
      <c r="CF84" s="254"/>
      <c r="CG84" s="112"/>
      <c r="CH84" s="182" t="b">
        <f t="shared" si="82"/>
        <v>1</v>
      </c>
      <c r="CI84" s="254"/>
      <c r="CJ84" s="112"/>
      <c r="CK84" s="111">
        <f t="shared" si="107"/>
        <v>1</v>
      </c>
      <c r="CL84" s="111"/>
      <c r="CN84" s="327">
        <v>0</v>
      </c>
      <c r="CO84" s="339"/>
      <c r="CP84" s="99"/>
      <c r="CQ84" s="100"/>
      <c r="CR84" s="339"/>
      <c r="CS84" s="60">
        <f t="shared" si="83"/>
        <v>0</v>
      </c>
      <c r="CT84" s="61">
        <f t="shared" si="84"/>
        <v>0</v>
      </c>
      <c r="CU84" s="339"/>
      <c r="CV84" s="60">
        <f t="shared" si="85"/>
        <v>0</v>
      </c>
      <c r="CW84" s="61">
        <f t="shared" si="86"/>
        <v>0</v>
      </c>
      <c r="CX84" s="60">
        <f t="shared" si="87"/>
        <v>0</v>
      </c>
      <c r="CY84" s="60">
        <f t="shared" si="88"/>
        <v>0</v>
      </c>
      <c r="CZ84" s="61">
        <f t="shared" si="89"/>
        <v>0</v>
      </c>
      <c r="DA84" s="60">
        <f t="shared" si="90"/>
        <v>0</v>
      </c>
      <c r="DB84" s="60">
        <f t="shared" si="91"/>
        <v>0</v>
      </c>
      <c r="DC84" s="61">
        <f t="shared" si="92"/>
        <v>0</v>
      </c>
      <c r="DD84" s="60">
        <f t="shared" si="108"/>
        <v>0</v>
      </c>
      <c r="DE84" s="60">
        <f t="shared" si="109"/>
        <v>0</v>
      </c>
      <c r="DF84" s="61">
        <f t="shared" si="93"/>
        <v>0</v>
      </c>
      <c r="DG84" s="60">
        <f t="shared" si="94"/>
        <v>0</v>
      </c>
      <c r="DH84" s="60">
        <f t="shared" si="95"/>
        <v>0</v>
      </c>
      <c r="DI84" s="61">
        <f t="shared" si="96"/>
        <v>0</v>
      </c>
      <c r="DJ84" s="60">
        <f t="shared" si="110"/>
        <v>0</v>
      </c>
      <c r="DK84" s="60">
        <f t="shared" si="111"/>
        <v>0</v>
      </c>
      <c r="DL84" s="61">
        <f t="shared" si="97"/>
        <v>0</v>
      </c>
      <c r="DM84" s="60">
        <f t="shared" si="98"/>
        <v>0</v>
      </c>
      <c r="DN84" s="60">
        <f t="shared" si="99"/>
        <v>0</v>
      </c>
      <c r="DO84" s="61">
        <f t="shared" si="100"/>
        <v>0</v>
      </c>
    </row>
    <row r="85" spans="1:119" ht="47.45" customHeight="1" outlineLevel="2" x14ac:dyDescent="0.25">
      <c r="A85" s="347">
        <v>47</v>
      </c>
      <c r="B85" s="134" t="s">
        <v>82</v>
      </c>
      <c r="C85" s="243" t="s">
        <v>249</v>
      </c>
      <c r="D85" s="121"/>
      <c r="E85" s="25"/>
      <c r="F85" s="12">
        <v>1</v>
      </c>
      <c r="J85" s="160"/>
      <c r="K85" s="282">
        <f t="shared" si="101"/>
        <v>30.93</v>
      </c>
      <c r="L85" s="223">
        <f t="shared" si="115"/>
        <v>30.93</v>
      </c>
      <c r="M85" s="183">
        <f t="shared" si="115"/>
        <v>30.93</v>
      </c>
      <c r="N85" s="234">
        <v>31.68</v>
      </c>
      <c r="O85" s="223">
        <f t="shared" si="102"/>
        <v>31.68</v>
      </c>
      <c r="P85" s="234"/>
      <c r="Q85" s="5"/>
      <c r="R85" s="5"/>
      <c r="S85" s="5"/>
      <c r="T85" s="211"/>
      <c r="U85" s="183"/>
      <c r="V85" s="5"/>
      <c r="W85" s="5"/>
      <c r="X85" s="5"/>
      <c r="Y85" s="2"/>
      <c r="Z85" s="255">
        <v>43191</v>
      </c>
      <c r="AA85" s="255">
        <f t="shared" si="103"/>
        <v>43191</v>
      </c>
      <c r="AB85" s="21">
        <v>43252</v>
      </c>
      <c r="AC85" s="21">
        <v>43282</v>
      </c>
      <c r="AD85" s="21">
        <f t="shared" si="104"/>
        <v>43282</v>
      </c>
      <c r="AE85" s="21">
        <v>43556</v>
      </c>
      <c r="AF85" s="21">
        <f t="shared" si="116"/>
        <v>43556</v>
      </c>
      <c r="AG85" s="21">
        <f t="shared" si="116"/>
        <v>43556</v>
      </c>
      <c r="AH85" s="21">
        <f t="shared" si="116"/>
        <v>43556</v>
      </c>
      <c r="AI85" s="22">
        <f t="shared" si="116"/>
        <v>43556</v>
      </c>
      <c r="AJ85" s="21">
        <v>43922</v>
      </c>
      <c r="AK85" s="21">
        <f t="shared" si="117"/>
        <v>43922</v>
      </c>
      <c r="AL85" s="21">
        <f t="shared" si="117"/>
        <v>43922</v>
      </c>
      <c r="AM85" s="21">
        <f t="shared" si="117"/>
        <v>43922</v>
      </c>
      <c r="AN85" s="22">
        <f t="shared" si="117"/>
        <v>43922</v>
      </c>
      <c r="AO85" s="22">
        <v>44286</v>
      </c>
      <c r="AP85" s="15">
        <f t="shared" si="49"/>
        <v>0</v>
      </c>
      <c r="AQ85" s="16">
        <f t="shared" si="50"/>
        <v>61</v>
      </c>
      <c r="AR85" s="15">
        <f t="shared" si="51"/>
        <v>30</v>
      </c>
      <c r="AS85" s="15">
        <f t="shared" si="52"/>
        <v>0</v>
      </c>
      <c r="AT85" s="16">
        <f t="shared" si="53"/>
        <v>274</v>
      </c>
      <c r="AU85" s="15">
        <f t="shared" si="54"/>
        <v>0</v>
      </c>
      <c r="AV85" s="15">
        <f t="shared" si="55"/>
        <v>0</v>
      </c>
      <c r="AW85" s="15">
        <f t="shared" si="56"/>
        <v>0</v>
      </c>
      <c r="AX85" s="15">
        <f t="shared" si="57"/>
        <v>0</v>
      </c>
      <c r="AY85" s="16">
        <f t="shared" si="58"/>
        <v>366</v>
      </c>
      <c r="AZ85" s="15">
        <f t="shared" si="59"/>
        <v>0</v>
      </c>
      <c r="BA85" s="15">
        <f t="shared" si="60"/>
        <v>0</v>
      </c>
      <c r="BB85" s="15">
        <f t="shared" si="61"/>
        <v>0</v>
      </c>
      <c r="BC85" s="15">
        <f t="shared" si="62"/>
        <v>0</v>
      </c>
      <c r="BD85" s="16">
        <f t="shared" si="63"/>
        <v>365</v>
      </c>
      <c r="BE85" s="6">
        <f t="shared" si="64"/>
        <v>0</v>
      </c>
      <c r="BF85" s="7">
        <f t="shared" si="65"/>
        <v>1</v>
      </c>
      <c r="BG85" s="6">
        <f t="shared" si="66"/>
        <v>9.8684210526315791E-2</v>
      </c>
      <c r="BH85" s="6">
        <f t="shared" si="67"/>
        <v>0</v>
      </c>
      <c r="BI85" s="8">
        <f t="shared" si="68"/>
        <v>0.90131578947368418</v>
      </c>
      <c r="BJ85" s="7" t="b">
        <f t="shared" si="69"/>
        <v>1</v>
      </c>
      <c r="BK85" s="6">
        <f t="shared" si="70"/>
        <v>0</v>
      </c>
      <c r="BL85" s="8">
        <f t="shared" si="71"/>
        <v>0</v>
      </c>
      <c r="BM85" s="8">
        <f t="shared" si="72"/>
        <v>0</v>
      </c>
      <c r="BN85" s="8">
        <f t="shared" si="73"/>
        <v>0</v>
      </c>
      <c r="BO85" s="8">
        <f t="shared" si="74"/>
        <v>1</v>
      </c>
      <c r="BP85" s="7" t="b">
        <f t="shared" si="75"/>
        <v>1</v>
      </c>
      <c r="BQ85" s="155">
        <f t="shared" si="76"/>
        <v>0</v>
      </c>
      <c r="BR85" s="8">
        <f t="shared" si="77"/>
        <v>0</v>
      </c>
      <c r="BS85" s="8">
        <f t="shared" si="78"/>
        <v>0</v>
      </c>
      <c r="BT85" s="8">
        <f t="shared" si="79"/>
        <v>0</v>
      </c>
      <c r="BU85" s="8">
        <f t="shared" si="80"/>
        <v>1</v>
      </c>
      <c r="BV85" s="7" t="b">
        <f t="shared" si="81"/>
        <v>1</v>
      </c>
      <c r="BW85" s="153">
        <v>30.93</v>
      </c>
      <c r="BX85" s="151" t="s">
        <v>22</v>
      </c>
      <c r="BY85" s="151">
        <f t="shared" si="105"/>
        <v>31.60598684210526</v>
      </c>
      <c r="BZ85" s="254"/>
      <c r="CA85" s="112"/>
      <c r="CB85" s="166">
        <f t="shared" si="106"/>
        <v>2.1855378018275466E-2</v>
      </c>
      <c r="CC85" s="254"/>
      <c r="CD85" s="112"/>
      <c r="CE85" s="8">
        <f>'LLU Compliance summary'!I$77</f>
        <v>0.106</v>
      </c>
      <c r="CF85" s="254"/>
      <c r="CG85" s="112"/>
      <c r="CH85" s="182" t="b">
        <f t="shared" si="82"/>
        <v>1</v>
      </c>
      <c r="CI85" s="254"/>
      <c r="CJ85" s="112"/>
      <c r="CK85" s="111">
        <f t="shared" si="107"/>
        <v>1</v>
      </c>
      <c r="CL85" s="111"/>
      <c r="CN85" s="327">
        <v>0</v>
      </c>
      <c r="CO85" s="339"/>
      <c r="CP85" s="99"/>
      <c r="CQ85" s="100"/>
      <c r="CR85" s="339"/>
      <c r="CS85" s="60">
        <f t="shared" si="83"/>
        <v>0</v>
      </c>
      <c r="CT85" s="61">
        <f t="shared" si="84"/>
        <v>0</v>
      </c>
      <c r="CU85" s="339"/>
      <c r="CV85" s="60">
        <f t="shared" si="85"/>
        <v>0</v>
      </c>
      <c r="CW85" s="61">
        <f t="shared" si="86"/>
        <v>0</v>
      </c>
      <c r="CX85" s="60">
        <f t="shared" si="87"/>
        <v>0</v>
      </c>
      <c r="CY85" s="60">
        <f t="shared" si="88"/>
        <v>0</v>
      </c>
      <c r="CZ85" s="61">
        <f t="shared" si="89"/>
        <v>0</v>
      </c>
      <c r="DA85" s="60">
        <f t="shared" si="90"/>
        <v>0</v>
      </c>
      <c r="DB85" s="60">
        <f t="shared" si="91"/>
        <v>0</v>
      </c>
      <c r="DC85" s="61">
        <f t="shared" si="92"/>
        <v>0</v>
      </c>
      <c r="DD85" s="60">
        <f t="shared" si="108"/>
        <v>0</v>
      </c>
      <c r="DE85" s="60">
        <f t="shared" si="109"/>
        <v>0</v>
      </c>
      <c r="DF85" s="61">
        <f t="shared" si="93"/>
        <v>0</v>
      </c>
      <c r="DG85" s="60">
        <f t="shared" si="94"/>
        <v>0</v>
      </c>
      <c r="DH85" s="60">
        <f t="shared" si="95"/>
        <v>0</v>
      </c>
      <c r="DI85" s="61">
        <f t="shared" si="96"/>
        <v>0</v>
      </c>
      <c r="DJ85" s="60">
        <f t="shared" si="110"/>
        <v>0</v>
      </c>
      <c r="DK85" s="60">
        <f t="shared" si="111"/>
        <v>0</v>
      </c>
      <c r="DL85" s="61">
        <f t="shared" si="97"/>
        <v>0</v>
      </c>
      <c r="DM85" s="60">
        <f t="shared" si="98"/>
        <v>0</v>
      </c>
      <c r="DN85" s="60">
        <f t="shared" si="99"/>
        <v>0</v>
      </c>
      <c r="DO85" s="61">
        <f t="shared" si="100"/>
        <v>0</v>
      </c>
    </row>
    <row r="86" spans="1:119" ht="47.45" customHeight="1" outlineLevel="2" x14ac:dyDescent="0.25">
      <c r="A86" s="347">
        <v>48</v>
      </c>
      <c r="B86" s="134" t="s">
        <v>83</v>
      </c>
      <c r="C86" s="243" t="s">
        <v>249</v>
      </c>
      <c r="D86" s="121"/>
      <c r="E86" s="25"/>
      <c r="F86" s="12">
        <v>1</v>
      </c>
      <c r="K86" s="282">
        <f t="shared" si="101"/>
        <v>14.26</v>
      </c>
      <c r="L86" s="223">
        <f t="shared" si="115"/>
        <v>14.26</v>
      </c>
      <c r="M86" s="183">
        <f t="shared" si="115"/>
        <v>14.26</v>
      </c>
      <c r="N86" s="234">
        <v>14.52</v>
      </c>
      <c r="O86" s="223">
        <f t="shared" si="102"/>
        <v>14.52</v>
      </c>
      <c r="P86" s="234"/>
      <c r="Q86" s="5"/>
      <c r="R86" s="5"/>
      <c r="S86" s="5"/>
      <c r="T86" s="211"/>
      <c r="U86" s="183"/>
      <c r="V86" s="5"/>
      <c r="W86" s="5"/>
      <c r="X86" s="5"/>
      <c r="Y86" s="2"/>
      <c r="Z86" s="255">
        <v>43191</v>
      </c>
      <c r="AA86" s="255">
        <f t="shared" si="103"/>
        <v>43191</v>
      </c>
      <c r="AB86" s="21">
        <v>43252</v>
      </c>
      <c r="AC86" s="21">
        <v>43282</v>
      </c>
      <c r="AD86" s="21">
        <f t="shared" si="104"/>
        <v>43282</v>
      </c>
      <c r="AE86" s="21">
        <v>43556</v>
      </c>
      <c r="AF86" s="21">
        <f t="shared" si="116"/>
        <v>43556</v>
      </c>
      <c r="AG86" s="21">
        <f t="shared" si="116"/>
        <v>43556</v>
      </c>
      <c r="AH86" s="21">
        <f t="shared" si="116"/>
        <v>43556</v>
      </c>
      <c r="AI86" s="22">
        <f t="shared" si="116"/>
        <v>43556</v>
      </c>
      <c r="AJ86" s="21">
        <v>43922</v>
      </c>
      <c r="AK86" s="21">
        <f t="shared" si="117"/>
        <v>43922</v>
      </c>
      <c r="AL86" s="21">
        <f t="shared" si="117"/>
        <v>43922</v>
      </c>
      <c r="AM86" s="21">
        <f t="shared" si="117"/>
        <v>43922</v>
      </c>
      <c r="AN86" s="22">
        <f t="shared" si="117"/>
        <v>43922</v>
      </c>
      <c r="AO86" s="22">
        <v>44286</v>
      </c>
      <c r="AP86" s="15">
        <f t="shared" si="49"/>
        <v>0</v>
      </c>
      <c r="AQ86" s="16">
        <f t="shared" si="50"/>
        <v>61</v>
      </c>
      <c r="AR86" s="15">
        <f t="shared" si="51"/>
        <v>30</v>
      </c>
      <c r="AS86" s="15">
        <f t="shared" si="52"/>
        <v>0</v>
      </c>
      <c r="AT86" s="16">
        <f t="shared" si="53"/>
        <v>274</v>
      </c>
      <c r="AU86" s="15">
        <f t="shared" si="54"/>
        <v>0</v>
      </c>
      <c r="AV86" s="15">
        <f t="shared" si="55"/>
        <v>0</v>
      </c>
      <c r="AW86" s="15">
        <f t="shared" si="56"/>
        <v>0</v>
      </c>
      <c r="AX86" s="15">
        <f t="shared" si="57"/>
        <v>0</v>
      </c>
      <c r="AY86" s="16">
        <f t="shared" si="58"/>
        <v>366</v>
      </c>
      <c r="AZ86" s="15">
        <f t="shared" si="59"/>
        <v>0</v>
      </c>
      <c r="BA86" s="15">
        <f t="shared" si="60"/>
        <v>0</v>
      </c>
      <c r="BB86" s="15">
        <f t="shared" si="61"/>
        <v>0</v>
      </c>
      <c r="BC86" s="15">
        <f t="shared" si="62"/>
        <v>0</v>
      </c>
      <c r="BD86" s="16">
        <f t="shared" si="63"/>
        <v>365</v>
      </c>
      <c r="BE86" s="6">
        <f t="shared" si="64"/>
        <v>0</v>
      </c>
      <c r="BF86" s="7">
        <f t="shared" si="65"/>
        <v>1</v>
      </c>
      <c r="BG86" s="6">
        <f t="shared" si="66"/>
        <v>9.8684210526315791E-2</v>
      </c>
      <c r="BH86" s="6">
        <f t="shared" si="67"/>
        <v>0</v>
      </c>
      <c r="BI86" s="8">
        <f t="shared" si="68"/>
        <v>0.90131578947368418</v>
      </c>
      <c r="BJ86" s="7" t="b">
        <f>SUM(BG86:BI86)=100%</f>
        <v>1</v>
      </c>
      <c r="BK86" s="6">
        <f t="shared" si="70"/>
        <v>0</v>
      </c>
      <c r="BL86" s="8">
        <f t="shared" si="71"/>
        <v>0</v>
      </c>
      <c r="BM86" s="8">
        <f t="shared" si="72"/>
        <v>0</v>
      </c>
      <c r="BN86" s="8">
        <f t="shared" si="73"/>
        <v>0</v>
      </c>
      <c r="BO86" s="8">
        <f t="shared" si="74"/>
        <v>1</v>
      </c>
      <c r="BP86" s="7" t="b">
        <f t="shared" si="75"/>
        <v>1</v>
      </c>
      <c r="BQ86" s="155">
        <f t="shared" si="76"/>
        <v>0</v>
      </c>
      <c r="BR86" s="8">
        <f t="shared" si="77"/>
        <v>0</v>
      </c>
      <c r="BS86" s="8">
        <f t="shared" si="78"/>
        <v>0</v>
      </c>
      <c r="BT86" s="8">
        <f t="shared" si="79"/>
        <v>0</v>
      </c>
      <c r="BU86" s="8">
        <f t="shared" si="80"/>
        <v>1</v>
      </c>
      <c r="BV86" s="7" t="b">
        <f t="shared" si="81"/>
        <v>1</v>
      </c>
      <c r="BW86" s="153">
        <v>14.26</v>
      </c>
      <c r="BX86" s="151" t="s">
        <v>22</v>
      </c>
      <c r="BY86" s="151">
        <f t="shared" si="105"/>
        <v>14.494342105263158</v>
      </c>
      <c r="BZ86" s="254"/>
      <c r="CA86" s="112"/>
      <c r="CB86" s="166">
        <f t="shared" si="106"/>
        <v>1.6433527718314026E-2</v>
      </c>
      <c r="CC86" s="254"/>
      <c r="CD86" s="112"/>
      <c r="CE86" s="8">
        <f>'LLU Compliance summary'!I$77</f>
        <v>0.106</v>
      </c>
      <c r="CF86" s="254"/>
      <c r="CG86" s="112"/>
      <c r="CH86" s="182" t="b">
        <f t="shared" si="82"/>
        <v>1</v>
      </c>
      <c r="CI86" s="254"/>
      <c r="CJ86" s="112"/>
      <c r="CK86" s="111">
        <f t="shared" si="107"/>
        <v>1</v>
      </c>
      <c r="CL86" s="111"/>
      <c r="CN86" s="329">
        <v>0</v>
      </c>
      <c r="CO86" s="339"/>
      <c r="CP86" s="99"/>
      <c r="CQ86" s="100"/>
      <c r="CR86" s="339"/>
      <c r="CS86" s="60">
        <f t="shared" si="83"/>
        <v>0</v>
      </c>
      <c r="CT86" s="61">
        <f t="shared" si="84"/>
        <v>0</v>
      </c>
      <c r="CU86" s="339"/>
      <c r="CV86" s="60">
        <f t="shared" si="85"/>
        <v>0</v>
      </c>
      <c r="CW86" s="61">
        <f t="shared" si="86"/>
        <v>0</v>
      </c>
      <c r="CX86" s="60">
        <f t="shared" si="87"/>
        <v>0</v>
      </c>
      <c r="CY86" s="60">
        <f t="shared" si="88"/>
        <v>0</v>
      </c>
      <c r="CZ86" s="61">
        <f t="shared" si="89"/>
        <v>0</v>
      </c>
      <c r="DA86" s="60">
        <f t="shared" si="90"/>
        <v>0</v>
      </c>
      <c r="DB86" s="60">
        <f t="shared" si="91"/>
        <v>0</v>
      </c>
      <c r="DC86" s="61">
        <f t="shared" si="92"/>
        <v>0</v>
      </c>
      <c r="DD86" s="60">
        <f t="shared" si="108"/>
        <v>0</v>
      </c>
      <c r="DE86" s="60">
        <f t="shared" si="109"/>
        <v>0</v>
      </c>
      <c r="DF86" s="61">
        <f t="shared" si="93"/>
        <v>0</v>
      </c>
      <c r="DG86" s="60">
        <f t="shared" si="94"/>
        <v>0</v>
      </c>
      <c r="DH86" s="60">
        <f t="shared" si="95"/>
        <v>0</v>
      </c>
      <c r="DI86" s="61">
        <f t="shared" si="96"/>
        <v>0</v>
      </c>
      <c r="DJ86" s="60">
        <f t="shared" si="110"/>
        <v>0</v>
      </c>
      <c r="DK86" s="60">
        <f t="shared" si="111"/>
        <v>0</v>
      </c>
      <c r="DL86" s="61">
        <f t="shared" si="97"/>
        <v>0</v>
      </c>
      <c r="DM86" s="60">
        <f t="shared" si="98"/>
        <v>0</v>
      </c>
      <c r="DN86" s="60">
        <f t="shared" si="99"/>
        <v>0</v>
      </c>
      <c r="DO86" s="61">
        <f t="shared" si="100"/>
        <v>0</v>
      </c>
    </row>
    <row r="87" spans="1:119" ht="26.25" customHeight="1" x14ac:dyDescent="0.25">
      <c r="B87" s="25"/>
      <c r="C87" s="185"/>
      <c r="D87" s="121"/>
      <c r="E87" s="25"/>
      <c r="K87" s="283"/>
      <c r="L87" s="34"/>
      <c r="M87" s="186"/>
      <c r="N87" s="186"/>
      <c r="O87" s="186"/>
      <c r="P87" s="234"/>
      <c r="Q87" s="27"/>
      <c r="R87" s="27"/>
      <c r="S87" s="27"/>
      <c r="T87" s="160"/>
      <c r="U87" s="183"/>
      <c r="V87" s="27"/>
      <c r="W87" s="27"/>
      <c r="X87" s="27"/>
      <c r="Y87" s="34"/>
      <c r="Z87" s="186"/>
      <c r="AA87" s="186"/>
      <c r="AB87" s="27"/>
      <c r="AC87" s="21"/>
      <c r="AD87" s="21"/>
      <c r="AE87" s="27"/>
      <c r="AF87" s="27"/>
      <c r="AG87" s="27"/>
      <c r="AH87" s="27"/>
      <c r="AI87" s="34"/>
      <c r="AJ87" s="27"/>
      <c r="AK87" s="27"/>
      <c r="AL87" s="27"/>
      <c r="AM87" s="27"/>
      <c r="AN87" s="34"/>
      <c r="AO87" s="34"/>
      <c r="AP87" s="27"/>
      <c r="AQ87" s="34"/>
      <c r="AR87" s="27"/>
      <c r="AS87" s="27"/>
      <c r="AT87" s="34"/>
      <c r="AU87" s="27"/>
      <c r="AV87" s="27" t="str">
        <f t="shared" ref="AV87:AV94" si="118">IF(AU87&lt;AJ87-AE87,MIN(AG87,AJ87)-AF87,"")</f>
        <v/>
      </c>
      <c r="AW87" s="27" t="str">
        <f t="shared" ref="AW87:AW94" si="119">IF(SUM(AU87,AV87)&lt;AJ87-AE87,MIN(AH87,AJ87)-AG87,"")</f>
        <v/>
      </c>
      <c r="AX87" s="27" t="str">
        <f t="shared" ref="AX87:AX94" si="120">IF(SUM(AU87:AW87)&lt;AJ87-AE87,MIN(AI87,AJ87)-AH87,"")</f>
        <v/>
      </c>
      <c r="AY87" s="34" t="str">
        <f t="shared" ref="AY87:AY94" si="121">IF(AI87="","",AJ87-AI87)</f>
        <v/>
      </c>
      <c r="AZ87" s="27"/>
      <c r="BA87" s="27"/>
      <c r="BB87" s="27"/>
      <c r="BC87" s="27"/>
      <c r="BD87" s="34"/>
      <c r="BE87" s="27"/>
      <c r="BF87" s="34"/>
      <c r="BG87" s="27"/>
      <c r="BH87" s="27"/>
      <c r="BI87" s="27"/>
      <c r="BJ87" s="34"/>
      <c r="BK87" s="27"/>
      <c r="BL87" s="27"/>
      <c r="BM87" s="27"/>
      <c r="BN87" s="27"/>
      <c r="BO87" s="27"/>
      <c r="BP87" s="34"/>
      <c r="BQ87" s="27"/>
      <c r="BR87" s="27" t="str">
        <f t="shared" ref="BR87:BU88" si="122">IFERROR(BA87/SUM($AZ87:$BD87),"")</f>
        <v/>
      </c>
      <c r="BS87" s="27" t="str">
        <f t="shared" si="122"/>
        <v/>
      </c>
      <c r="BT87" s="27" t="str">
        <f t="shared" si="122"/>
        <v/>
      </c>
      <c r="BU87" s="27" t="str">
        <f t="shared" si="122"/>
        <v/>
      </c>
      <c r="BV87" s="27"/>
      <c r="BW87" s="160"/>
      <c r="BX87" s="232"/>
      <c r="BY87" s="232"/>
      <c r="BZ87" s="26"/>
      <c r="CA87" s="333"/>
      <c r="CB87" s="25"/>
      <c r="CC87" s="26"/>
      <c r="CD87" s="333"/>
      <c r="CE87" s="25"/>
      <c r="CF87" s="26"/>
      <c r="CG87" s="333"/>
      <c r="CH87" s="25"/>
      <c r="CI87" s="26"/>
      <c r="CJ87" s="333"/>
      <c r="CK87" s="26"/>
      <c r="CL87" s="26"/>
      <c r="CM87" s="333"/>
      <c r="CN87" s="248"/>
      <c r="CO87" s="248"/>
      <c r="CP87" s="25"/>
      <c r="CQ87" s="336"/>
      <c r="CR87" s="177"/>
      <c r="CS87" s="177"/>
      <c r="CX87" s="60"/>
      <c r="CY87" s="60"/>
      <c r="DD87" s="60"/>
      <c r="DE87" s="60"/>
      <c r="DJ87" s="60"/>
      <c r="DK87" s="60"/>
      <c r="DM87" s="60"/>
      <c r="DN87" s="60"/>
    </row>
    <row r="88" spans="1:119" ht="26.25" customHeight="1" x14ac:dyDescent="0.2">
      <c r="A88" s="350" t="s">
        <v>123</v>
      </c>
      <c r="B88" s="25"/>
      <c r="C88" s="185"/>
      <c r="D88" s="121"/>
      <c r="E88" s="25"/>
      <c r="K88" s="283"/>
      <c r="L88" s="34"/>
      <c r="M88" s="186"/>
      <c r="N88" s="186"/>
      <c r="O88" s="186"/>
      <c r="P88" s="234"/>
      <c r="Q88" s="27"/>
      <c r="R88" s="27"/>
      <c r="S88" s="27"/>
      <c r="T88" s="160"/>
      <c r="U88" s="183"/>
      <c r="V88" s="27"/>
      <c r="W88" s="27"/>
      <c r="X88" s="27"/>
      <c r="Y88" s="34"/>
      <c r="Z88" s="186"/>
      <c r="AA88" s="186"/>
      <c r="AB88" s="27"/>
      <c r="AC88" s="21"/>
      <c r="AD88" s="21"/>
      <c r="AE88" s="27"/>
      <c r="AF88" s="27"/>
      <c r="AG88" s="27"/>
      <c r="AH88" s="27"/>
      <c r="AI88" s="34"/>
      <c r="AJ88" s="27"/>
      <c r="AK88" s="27"/>
      <c r="AL88" s="27"/>
      <c r="AM88" s="27"/>
      <c r="AN88" s="34"/>
      <c r="AO88" s="34"/>
      <c r="AP88" s="27"/>
      <c r="AQ88" s="34"/>
      <c r="AR88" s="27"/>
      <c r="AS88" s="27"/>
      <c r="AT88" s="34"/>
      <c r="AU88" s="27"/>
      <c r="AV88" s="27" t="str">
        <f t="shared" si="118"/>
        <v/>
      </c>
      <c r="AW88" s="27" t="str">
        <f t="shared" si="119"/>
        <v/>
      </c>
      <c r="AX88" s="27" t="str">
        <f t="shared" si="120"/>
        <v/>
      </c>
      <c r="AY88" s="34" t="str">
        <f t="shared" si="121"/>
        <v/>
      </c>
      <c r="AZ88" s="27"/>
      <c r="BA88" s="27"/>
      <c r="BB88" s="27"/>
      <c r="BC88" s="27"/>
      <c r="BD88" s="34"/>
      <c r="BE88" s="27"/>
      <c r="BF88" s="34"/>
      <c r="BG88" s="27"/>
      <c r="BH88" s="27"/>
      <c r="BI88" s="27"/>
      <c r="BJ88" s="34"/>
      <c r="BK88" s="27"/>
      <c r="BL88" s="27"/>
      <c r="BM88" s="27"/>
      <c r="BN88" s="27"/>
      <c r="BO88" s="27"/>
      <c r="BP88" s="34"/>
      <c r="BQ88" s="27"/>
      <c r="BR88" s="27" t="str">
        <f t="shared" si="122"/>
        <v/>
      </c>
      <c r="BS88" s="27" t="str">
        <f t="shared" si="122"/>
        <v/>
      </c>
      <c r="BT88" s="27" t="str">
        <f t="shared" si="122"/>
        <v/>
      </c>
      <c r="BU88" s="27" t="str">
        <f t="shared" si="122"/>
        <v/>
      </c>
      <c r="BV88" s="27"/>
      <c r="BW88" s="160"/>
      <c r="BX88" s="232"/>
      <c r="BY88" s="232"/>
      <c r="BZ88" s="26"/>
      <c r="CA88" s="333"/>
      <c r="CB88" s="25"/>
      <c r="CC88" s="26"/>
      <c r="CD88" s="333"/>
      <c r="CE88" s="25"/>
      <c r="CF88" s="26"/>
      <c r="CG88" s="333"/>
      <c r="CH88" s="25"/>
      <c r="CI88" s="26"/>
      <c r="CJ88" s="333"/>
      <c r="CK88" s="26"/>
      <c r="CL88" s="26"/>
      <c r="CM88" s="333"/>
      <c r="CN88" s="248"/>
      <c r="CO88" s="248"/>
      <c r="CP88" s="25"/>
      <c r="CQ88" s="336"/>
      <c r="CR88" s="177"/>
      <c r="CS88" s="177"/>
      <c r="CX88" s="60"/>
      <c r="CY88" s="60"/>
      <c r="DD88" s="60"/>
      <c r="DE88" s="60"/>
      <c r="DJ88" s="60"/>
      <c r="DK88" s="60"/>
      <c r="DM88" s="60"/>
      <c r="DN88" s="60"/>
    </row>
    <row r="89" spans="1:119" ht="26.25" customHeight="1" outlineLevel="1" x14ac:dyDescent="0.25">
      <c r="A89" s="347">
        <v>1</v>
      </c>
      <c r="B89" s="135" t="s">
        <v>87</v>
      </c>
      <c r="C89" s="244" t="s">
        <v>250</v>
      </c>
      <c r="D89" s="121"/>
      <c r="E89" s="25"/>
      <c r="G89" s="13">
        <v>1</v>
      </c>
      <c r="K89" s="284">
        <f>BW89</f>
        <v>25.08</v>
      </c>
      <c r="L89" s="2">
        <v>20</v>
      </c>
      <c r="M89" s="183">
        <v>20</v>
      </c>
      <c r="N89" s="234">
        <v>21.2</v>
      </c>
      <c r="O89" s="223">
        <v>21.2</v>
      </c>
      <c r="P89" s="234"/>
      <c r="Q89" s="5"/>
      <c r="R89" s="5"/>
      <c r="S89" s="5"/>
      <c r="T89" s="211"/>
      <c r="U89" s="183"/>
      <c r="V89" s="5"/>
      <c r="W89" s="5"/>
      <c r="X89" s="5"/>
      <c r="Y89" s="2"/>
      <c r="Z89" s="255">
        <v>43191</v>
      </c>
      <c r="AA89" s="255">
        <v>43221</v>
      </c>
      <c r="AB89" s="21">
        <v>43252</v>
      </c>
      <c r="AC89" s="21">
        <v>43466</v>
      </c>
      <c r="AD89" s="21">
        <f>AC89</f>
        <v>43466</v>
      </c>
      <c r="AE89" s="21">
        <v>43556</v>
      </c>
      <c r="AF89" s="21">
        <f t="shared" ref="AF89:AI92" si="123">AE89</f>
        <v>43556</v>
      </c>
      <c r="AG89" s="21">
        <f t="shared" si="123"/>
        <v>43556</v>
      </c>
      <c r="AH89" s="21">
        <f t="shared" si="123"/>
        <v>43556</v>
      </c>
      <c r="AI89" s="22">
        <f t="shared" si="123"/>
        <v>43556</v>
      </c>
      <c r="AJ89" s="21">
        <v>43922</v>
      </c>
      <c r="AK89" s="21">
        <f t="shared" ref="AK89:AN92" si="124">AJ89</f>
        <v>43922</v>
      </c>
      <c r="AL89" s="21">
        <f t="shared" si="124"/>
        <v>43922</v>
      </c>
      <c r="AM89" s="21">
        <f t="shared" si="124"/>
        <v>43922</v>
      </c>
      <c r="AN89" s="22">
        <f t="shared" si="124"/>
        <v>43922</v>
      </c>
      <c r="AO89" s="22">
        <v>44286</v>
      </c>
      <c r="AP89" s="15">
        <f>IF(AA89="",AE89-Z89,AA89-Z89)</f>
        <v>30</v>
      </c>
      <c r="AQ89" s="16">
        <f>IF(AP89&lt;AE89-Z89,MIN(AB89,AE89)-AA89,"")</f>
        <v>31</v>
      </c>
      <c r="AR89" s="15">
        <f>IF(SUM(AP89,AQ89)&lt;AE89-Z89,MIN(AC89,AE89)-AB89,"")</f>
        <v>214</v>
      </c>
      <c r="AS89" s="15">
        <f>IF(SUM(AP89:AR89)&lt;AE89-Z89,MIN(AD89,AE89)-AC89,"")</f>
        <v>0</v>
      </c>
      <c r="AT89" s="16">
        <f>IF(AD89="","",AE89-AD89)</f>
        <v>90</v>
      </c>
      <c r="AU89" s="15">
        <f>IF(AF89="",AJ89-AE89,AF89-AE89)</f>
        <v>0</v>
      </c>
      <c r="AV89" s="15">
        <f t="shared" si="118"/>
        <v>0</v>
      </c>
      <c r="AW89" s="15">
        <f t="shared" si="119"/>
        <v>0</v>
      </c>
      <c r="AX89" s="15">
        <f t="shared" si="120"/>
        <v>0</v>
      </c>
      <c r="AY89" s="16">
        <f t="shared" si="121"/>
        <v>366</v>
      </c>
      <c r="AZ89" s="15">
        <f>IF(AK89="",AO89-AJ89,AK89-AJ89)</f>
        <v>0</v>
      </c>
      <c r="BA89" s="15">
        <f>IF(AZ89&lt;AO89-AJ89,MIN(AL89,AO89)-AK89,"")</f>
        <v>0</v>
      </c>
      <c r="BB89" s="15">
        <f>IF(SUM(AZ89,BA89)&lt;AO89-AJ89,MIN(AM89,AO89)-AL89,"")</f>
        <v>0</v>
      </c>
      <c r="BC89" s="15">
        <f>IF(SUM(AZ89:BB89)&lt;AO89-AJ89,MIN(AN89,AO89)-AM89,"")</f>
        <v>0</v>
      </c>
      <c r="BD89" s="16">
        <f t="shared" ref="BD89:BD92" si="125">IF(AN89="","",AO89-AN89+1)</f>
        <v>365</v>
      </c>
      <c r="BE89" s="6">
        <f t="shared" ref="BE89:BF92" si="126">AP89/$AQ$2</f>
        <v>0.49180327868852458</v>
      </c>
      <c r="BF89" s="7">
        <f t="shared" si="126"/>
        <v>0.50819672131147542</v>
      </c>
      <c r="BG89" s="6">
        <f t="shared" ref="BG89:BI92" si="127">AR89/$AT$2</f>
        <v>0.70394736842105265</v>
      </c>
      <c r="BH89" s="6">
        <f t="shared" si="127"/>
        <v>0</v>
      </c>
      <c r="BI89" s="8">
        <f t="shared" si="127"/>
        <v>0.29605263157894735</v>
      </c>
      <c r="BJ89" s="7" t="b">
        <f t="shared" ref="BJ89:BJ92" si="128">SUM(BG89:BI89)=100%</f>
        <v>1</v>
      </c>
      <c r="BK89" s="6">
        <f t="shared" ref="BK89:BO92" si="129">AU89/$AY$2</f>
        <v>0</v>
      </c>
      <c r="BL89" s="8">
        <f t="shared" si="129"/>
        <v>0</v>
      </c>
      <c r="BM89" s="8">
        <f t="shared" si="129"/>
        <v>0</v>
      </c>
      <c r="BN89" s="8">
        <f t="shared" si="129"/>
        <v>0</v>
      </c>
      <c r="BO89" s="8">
        <f t="shared" si="129"/>
        <v>1</v>
      </c>
      <c r="BP89" s="7" t="b">
        <f>SUM(BK89:BO89)=100%</f>
        <v>1</v>
      </c>
      <c r="BQ89" s="155">
        <f t="shared" ref="BQ89:BU92" si="130">AZ89/$BD$2</f>
        <v>0</v>
      </c>
      <c r="BR89" s="8">
        <f t="shared" si="130"/>
        <v>0</v>
      </c>
      <c r="BS89" s="8">
        <f t="shared" si="130"/>
        <v>0</v>
      </c>
      <c r="BT89" s="8">
        <f t="shared" si="130"/>
        <v>0</v>
      </c>
      <c r="BU89" s="8">
        <f t="shared" si="130"/>
        <v>1</v>
      </c>
      <c r="BV89" s="7" t="b">
        <f>SUM(BQ89:BU89)=100%</f>
        <v>1</v>
      </c>
      <c r="BW89" s="153">
        <v>25.08</v>
      </c>
      <c r="BX89" s="151" t="s">
        <v>22</v>
      </c>
      <c r="BY89" s="151">
        <f>(M89*BG89)+(N89*BH89)+(O89*BI89)</f>
        <v>20.355263157894736</v>
      </c>
      <c r="BZ89" s="254"/>
      <c r="CA89" s="112"/>
      <c r="CB89" s="166">
        <f>IFERROR((BY89-BW89)/BW89,0)</f>
        <v>-0.18838663644757825</v>
      </c>
      <c r="CC89" s="254"/>
      <c r="CD89" s="112"/>
      <c r="CE89" s="8">
        <f>'LLU Compliance summary'!I$90</f>
        <v>-9.2000000000000012E-2</v>
      </c>
      <c r="CF89" s="254"/>
      <c r="CG89" s="112"/>
      <c r="CH89" s="182" t="b">
        <f t="shared" ref="CH89:CH92" si="131">IF(CB89&gt;CE89,FALSE,TRUE)</f>
        <v>1</v>
      </c>
      <c r="CI89" s="254"/>
      <c r="CJ89" s="112"/>
      <c r="CK89" s="111">
        <f t="shared" ref="CK89:CK92" si="132">SUM($F89:$I89)*CH89</f>
        <v>1</v>
      </c>
      <c r="CL89" s="111"/>
      <c r="CN89" s="249">
        <v>10924599.85</v>
      </c>
      <c r="CO89" s="339"/>
      <c r="CP89" s="99"/>
      <c r="CQ89" s="100"/>
      <c r="CR89" s="60">
        <f>CO89*F89</f>
        <v>0</v>
      </c>
      <c r="CS89" s="60">
        <f>CP89*F89</f>
        <v>0</v>
      </c>
      <c r="CT89" s="61">
        <f>CP89*F89</f>
        <v>0</v>
      </c>
      <c r="CU89" s="60">
        <f t="shared" ref="CU89:CW92" si="133">CR89*CB89</f>
        <v>0</v>
      </c>
      <c r="CV89" s="60">
        <f t="shared" si="133"/>
        <v>0</v>
      </c>
      <c r="CW89" s="61">
        <f t="shared" si="133"/>
        <v>0</v>
      </c>
      <c r="CX89" s="339"/>
      <c r="CY89" s="60">
        <f t="shared" ref="CY89:CY92" si="134">CP89*$G89</f>
        <v>0</v>
      </c>
      <c r="CZ89" s="61">
        <f>CP89*$G89</f>
        <v>0</v>
      </c>
      <c r="DA89" s="339"/>
      <c r="DB89" s="60">
        <f>CY89*$CC89</f>
        <v>0</v>
      </c>
      <c r="DC89" s="61">
        <f>CZ89*$CD89</f>
        <v>0</v>
      </c>
      <c r="DD89" s="60">
        <f>CO89*$H89</f>
        <v>0</v>
      </c>
      <c r="DE89" s="60">
        <f t="shared" ref="DE89:DE92" si="135">CP89*$H89</f>
        <v>0</v>
      </c>
      <c r="DF89" s="61">
        <f>CP89*$H89</f>
        <v>0</v>
      </c>
      <c r="DG89" s="60">
        <f>DD89*$CB89</f>
        <v>0</v>
      </c>
      <c r="DH89" s="60">
        <f>DE89*$CC89</f>
        <v>0</v>
      </c>
      <c r="DI89" s="61">
        <f>DF89*$CD89</f>
        <v>0</v>
      </c>
      <c r="DJ89" s="60">
        <f>CO89*$I89</f>
        <v>0</v>
      </c>
      <c r="DK89" s="60">
        <f t="shared" ref="DK89:DK92" si="136">CP89*$I89</f>
        <v>0</v>
      </c>
      <c r="DL89" s="61">
        <f>CP89*$I89</f>
        <v>0</v>
      </c>
      <c r="DM89" s="60">
        <f>DJ89*$CB89</f>
        <v>0</v>
      </c>
      <c r="DN89" s="60">
        <f>DK89*$CC89</f>
        <v>0</v>
      </c>
      <c r="DO89" s="61">
        <f>DL89*$CD89</f>
        <v>0</v>
      </c>
    </row>
    <row r="90" spans="1:119" ht="26.25" customHeight="1" outlineLevel="1" x14ac:dyDescent="0.25">
      <c r="A90" s="347">
        <v>2</v>
      </c>
      <c r="B90" s="135" t="s">
        <v>88</v>
      </c>
      <c r="C90" s="244" t="s">
        <v>250</v>
      </c>
      <c r="D90" s="121"/>
      <c r="E90" s="25"/>
      <c r="G90" s="13">
        <v>1</v>
      </c>
      <c r="K90" s="284">
        <f t="shared" ref="K90:K101" si="137">BW90</f>
        <v>14.07</v>
      </c>
      <c r="L90" s="2">
        <v>11.5</v>
      </c>
      <c r="M90" s="183">
        <v>11.5</v>
      </c>
      <c r="N90" s="234">
        <v>13.8</v>
      </c>
      <c r="O90" s="223">
        <v>13.8</v>
      </c>
      <c r="P90" s="234"/>
      <c r="Q90" s="5"/>
      <c r="R90" s="5"/>
      <c r="S90" s="5"/>
      <c r="T90" s="211"/>
      <c r="U90" s="183"/>
      <c r="V90" s="5"/>
      <c r="W90" s="5"/>
      <c r="X90" s="5"/>
      <c r="Y90" s="2"/>
      <c r="Z90" s="255">
        <v>43191</v>
      </c>
      <c r="AA90" s="255">
        <v>43221</v>
      </c>
      <c r="AB90" s="21">
        <v>43252</v>
      </c>
      <c r="AC90" s="21">
        <v>43466</v>
      </c>
      <c r="AD90" s="21">
        <f t="shared" ref="AD90:AD92" si="138">AC90</f>
        <v>43466</v>
      </c>
      <c r="AE90" s="21">
        <v>43556</v>
      </c>
      <c r="AF90" s="21">
        <f t="shared" si="123"/>
        <v>43556</v>
      </c>
      <c r="AG90" s="21">
        <f t="shared" si="123"/>
        <v>43556</v>
      </c>
      <c r="AH90" s="21">
        <f t="shared" si="123"/>
        <v>43556</v>
      </c>
      <c r="AI90" s="22">
        <f t="shared" si="123"/>
        <v>43556</v>
      </c>
      <c r="AJ90" s="21">
        <v>43922</v>
      </c>
      <c r="AK90" s="21">
        <f t="shared" si="124"/>
        <v>43922</v>
      </c>
      <c r="AL90" s="21">
        <f t="shared" si="124"/>
        <v>43922</v>
      </c>
      <c r="AM90" s="21">
        <f t="shared" si="124"/>
        <v>43922</v>
      </c>
      <c r="AN90" s="22">
        <f t="shared" si="124"/>
        <v>43922</v>
      </c>
      <c r="AO90" s="22">
        <v>44286</v>
      </c>
      <c r="AP90" s="15">
        <f>IF(AA90="",AE90-Z90,AA90-Z90)</f>
        <v>30</v>
      </c>
      <c r="AQ90" s="16">
        <f>IF(AP90&lt;AE90-Z90,MIN(AB90,AE90)-AA90,"")</f>
        <v>31</v>
      </c>
      <c r="AR90" s="15">
        <f>IF(SUM(AP90,AQ90)&lt;AE90-Z90,MIN(AC90,AE90)-AB90,"")</f>
        <v>214</v>
      </c>
      <c r="AS90" s="15">
        <f>IF(SUM(AP90:AR90)&lt;AE90-Z90,MIN(AD90,AE90)-AC90,"")</f>
        <v>0</v>
      </c>
      <c r="AT90" s="16">
        <f>IF(AD90="","",AE90-AD90)</f>
        <v>90</v>
      </c>
      <c r="AU90" s="15">
        <f>IF(AF90="",AJ90-AE90,AF90-AE90)</f>
        <v>0</v>
      </c>
      <c r="AV90" s="15">
        <f t="shared" si="118"/>
        <v>0</v>
      </c>
      <c r="AW90" s="15">
        <f t="shared" si="119"/>
        <v>0</v>
      </c>
      <c r="AX90" s="15">
        <f t="shared" si="120"/>
        <v>0</v>
      </c>
      <c r="AY90" s="16">
        <f t="shared" si="121"/>
        <v>366</v>
      </c>
      <c r="AZ90" s="15">
        <f>IF(AK90="",AO90-AJ90,AK90-AJ90)</f>
        <v>0</v>
      </c>
      <c r="BA90" s="15">
        <f>IF(AZ90&lt;AO90-AJ90,MIN(AL90,AO90)-AK90,"")</f>
        <v>0</v>
      </c>
      <c r="BB90" s="15">
        <f>IF(SUM(AZ90,BA90)&lt;AO90-AJ90,MIN(AM90,AO90)-AL90,"")</f>
        <v>0</v>
      </c>
      <c r="BC90" s="15">
        <f>IF(SUM(AZ90:BB90)&lt;AO90-AJ90,MIN(AN90,AO90)-AM90,"")</f>
        <v>0</v>
      </c>
      <c r="BD90" s="16">
        <f t="shared" si="125"/>
        <v>365</v>
      </c>
      <c r="BE90" s="6">
        <f t="shared" si="126"/>
        <v>0.49180327868852458</v>
      </c>
      <c r="BF90" s="7">
        <f t="shared" si="126"/>
        <v>0.50819672131147542</v>
      </c>
      <c r="BG90" s="6">
        <f t="shared" si="127"/>
        <v>0.70394736842105265</v>
      </c>
      <c r="BH90" s="6">
        <f t="shared" si="127"/>
        <v>0</v>
      </c>
      <c r="BI90" s="8">
        <f t="shared" si="127"/>
        <v>0.29605263157894735</v>
      </c>
      <c r="BJ90" s="7" t="b">
        <f t="shared" si="128"/>
        <v>1</v>
      </c>
      <c r="BK90" s="6">
        <f t="shared" si="129"/>
        <v>0</v>
      </c>
      <c r="BL90" s="8">
        <f t="shared" si="129"/>
        <v>0</v>
      </c>
      <c r="BM90" s="8">
        <f t="shared" si="129"/>
        <v>0</v>
      </c>
      <c r="BN90" s="8">
        <f t="shared" si="129"/>
        <v>0</v>
      </c>
      <c r="BO90" s="8">
        <f t="shared" si="129"/>
        <v>1</v>
      </c>
      <c r="BP90" s="7" t="b">
        <f>SUM(BK90:BO90)=100%</f>
        <v>1</v>
      </c>
      <c r="BQ90" s="155">
        <f t="shared" si="130"/>
        <v>0</v>
      </c>
      <c r="BR90" s="8">
        <f t="shared" si="130"/>
        <v>0</v>
      </c>
      <c r="BS90" s="8">
        <f t="shared" si="130"/>
        <v>0</v>
      </c>
      <c r="BT90" s="8">
        <f t="shared" si="130"/>
        <v>0</v>
      </c>
      <c r="BU90" s="8">
        <f t="shared" si="130"/>
        <v>1</v>
      </c>
      <c r="BV90" s="7" t="b">
        <f>SUM(BQ90:BU90)=100%</f>
        <v>1</v>
      </c>
      <c r="BW90" s="153">
        <v>14.07</v>
      </c>
      <c r="BX90" s="151" t="s">
        <v>22</v>
      </c>
      <c r="BY90" s="151">
        <f>(M90*BG90)+(N90*BH90)+(O90*BI90)</f>
        <v>12.180921052631579</v>
      </c>
      <c r="BZ90" s="254"/>
      <c r="CA90" s="112"/>
      <c r="CB90" s="166">
        <f>IFERROR((BY90-BW90)/BW90,0)</f>
        <v>-0.13426289604608541</v>
      </c>
      <c r="CC90" s="254"/>
      <c r="CD90" s="112"/>
      <c r="CE90" s="8">
        <f>'LLU Compliance summary'!I$90</f>
        <v>-9.2000000000000012E-2</v>
      </c>
      <c r="CF90" s="254"/>
      <c r="CG90" s="112"/>
      <c r="CH90" s="182" t="b">
        <f t="shared" si="131"/>
        <v>1</v>
      </c>
      <c r="CI90" s="254"/>
      <c r="CJ90" s="112"/>
      <c r="CK90" s="111">
        <f t="shared" si="132"/>
        <v>1</v>
      </c>
      <c r="CL90" s="111"/>
      <c r="CN90" s="249">
        <v>3761586.16</v>
      </c>
      <c r="CO90" s="339"/>
      <c r="CP90" s="99"/>
      <c r="CQ90" s="100"/>
      <c r="CR90" s="60">
        <f>CO90*F90</f>
        <v>0</v>
      </c>
      <c r="CS90" s="60">
        <f>CP90*F90</f>
        <v>0</v>
      </c>
      <c r="CT90" s="61">
        <f>CP90*F90</f>
        <v>0</v>
      </c>
      <c r="CU90" s="60">
        <f t="shared" si="133"/>
        <v>0</v>
      </c>
      <c r="CV90" s="60">
        <f t="shared" si="133"/>
        <v>0</v>
      </c>
      <c r="CW90" s="61">
        <f t="shared" si="133"/>
        <v>0</v>
      </c>
      <c r="CX90" s="339"/>
      <c r="CY90" s="60">
        <f t="shared" si="134"/>
        <v>0</v>
      </c>
      <c r="CZ90" s="61">
        <f>CP90*$G90</f>
        <v>0</v>
      </c>
      <c r="DA90" s="339"/>
      <c r="DB90" s="60">
        <f>CY90*$CC90</f>
        <v>0</v>
      </c>
      <c r="DC90" s="61">
        <f>CZ90*$CD90</f>
        <v>0</v>
      </c>
      <c r="DD90" s="60">
        <f>CO90*$H90</f>
        <v>0</v>
      </c>
      <c r="DE90" s="60">
        <f t="shared" si="135"/>
        <v>0</v>
      </c>
      <c r="DF90" s="61">
        <f>CP90*$H90</f>
        <v>0</v>
      </c>
      <c r="DG90" s="60">
        <f>DD90*$CB90</f>
        <v>0</v>
      </c>
      <c r="DH90" s="60">
        <f>DE90*$CC90</f>
        <v>0</v>
      </c>
      <c r="DI90" s="61">
        <f>DF90*$CD90</f>
        <v>0</v>
      </c>
      <c r="DJ90" s="60">
        <f>CO90*$I90</f>
        <v>0</v>
      </c>
      <c r="DK90" s="60">
        <f t="shared" si="136"/>
        <v>0</v>
      </c>
      <c r="DL90" s="61">
        <f>CP90*$I90</f>
        <v>0</v>
      </c>
      <c r="DM90" s="60">
        <f>DJ90*$CB90</f>
        <v>0</v>
      </c>
      <c r="DN90" s="60">
        <f>DK90*$CC90</f>
        <v>0</v>
      </c>
      <c r="DO90" s="61">
        <f>DL90*$CD90</f>
        <v>0</v>
      </c>
    </row>
    <row r="91" spans="1:119" ht="26.25" customHeight="1" outlineLevel="1" x14ac:dyDescent="0.2">
      <c r="A91" s="350">
        <v>3</v>
      </c>
      <c r="B91" s="135" t="s">
        <v>89</v>
      </c>
      <c r="C91" s="244" t="s">
        <v>250</v>
      </c>
      <c r="D91" s="121"/>
      <c r="E91" s="25"/>
      <c r="G91" s="13">
        <v>1</v>
      </c>
      <c r="K91" s="284">
        <f t="shared" si="137"/>
        <v>25.08</v>
      </c>
      <c r="L91" s="2">
        <v>20</v>
      </c>
      <c r="M91" s="183">
        <v>20</v>
      </c>
      <c r="N91" s="234">
        <v>21.2</v>
      </c>
      <c r="O91" s="223">
        <v>21.2</v>
      </c>
      <c r="P91" s="234"/>
      <c r="Q91" s="5"/>
      <c r="R91" s="5"/>
      <c r="S91" s="5"/>
      <c r="T91" s="211"/>
      <c r="U91" s="183"/>
      <c r="V91" s="5"/>
      <c r="W91" s="5"/>
      <c r="X91" s="5"/>
      <c r="Y91" s="2"/>
      <c r="Z91" s="255">
        <v>43191</v>
      </c>
      <c r="AA91" s="255">
        <v>43221</v>
      </c>
      <c r="AB91" s="21">
        <v>43252</v>
      </c>
      <c r="AC91" s="21">
        <v>43466</v>
      </c>
      <c r="AD91" s="21">
        <f t="shared" si="138"/>
        <v>43466</v>
      </c>
      <c r="AE91" s="21">
        <v>43556</v>
      </c>
      <c r="AF91" s="21">
        <f t="shared" si="123"/>
        <v>43556</v>
      </c>
      <c r="AG91" s="21">
        <f t="shared" si="123"/>
        <v>43556</v>
      </c>
      <c r="AH91" s="21">
        <f t="shared" si="123"/>
        <v>43556</v>
      </c>
      <c r="AI91" s="22">
        <f t="shared" si="123"/>
        <v>43556</v>
      </c>
      <c r="AJ91" s="21">
        <v>43922</v>
      </c>
      <c r="AK91" s="21">
        <f t="shared" si="124"/>
        <v>43922</v>
      </c>
      <c r="AL91" s="21">
        <f t="shared" si="124"/>
        <v>43922</v>
      </c>
      <c r="AM91" s="21">
        <f t="shared" si="124"/>
        <v>43922</v>
      </c>
      <c r="AN91" s="22">
        <f t="shared" si="124"/>
        <v>43922</v>
      </c>
      <c r="AO91" s="22">
        <v>44286</v>
      </c>
      <c r="AP91" s="15">
        <f>IF(AA91="",AE91-Z91,AA91-Z91)</f>
        <v>30</v>
      </c>
      <c r="AQ91" s="16">
        <f>IF(AP91&lt;AE91-Z91,MIN(AB91,AE91)-AA91,"")</f>
        <v>31</v>
      </c>
      <c r="AR91" s="15">
        <f>IF(SUM(AP91,AQ91)&lt;AE91-Z91,MIN(AC91,AE91)-AB91,"")</f>
        <v>214</v>
      </c>
      <c r="AS91" s="15">
        <f>IF(SUM(AP91:AR91)&lt;AE91-Z91,MIN(AD91,AE91)-AC91,"")</f>
        <v>0</v>
      </c>
      <c r="AT91" s="16">
        <f>IF(AD91="","",AE91-AD91)</f>
        <v>90</v>
      </c>
      <c r="AU91" s="15">
        <f>IF(AF91="",AJ91-AE91,AF91-AE91)</f>
        <v>0</v>
      </c>
      <c r="AV91" s="15">
        <f t="shared" si="118"/>
        <v>0</v>
      </c>
      <c r="AW91" s="15">
        <f t="shared" si="119"/>
        <v>0</v>
      </c>
      <c r="AX91" s="15">
        <f t="shared" si="120"/>
        <v>0</v>
      </c>
      <c r="AY91" s="16">
        <f t="shared" si="121"/>
        <v>366</v>
      </c>
      <c r="AZ91" s="15">
        <f>IF(AK91="",AO91-AJ91,AK91-AJ91)</f>
        <v>0</v>
      </c>
      <c r="BA91" s="15">
        <f>IF(AZ91&lt;AO91-AJ91,MIN(AL91,AO91)-AK91,"")</f>
        <v>0</v>
      </c>
      <c r="BB91" s="15">
        <f>IF(SUM(AZ91,BA91)&lt;AO91-AJ91,MIN(AM91,AO91)-AL91,"")</f>
        <v>0</v>
      </c>
      <c r="BC91" s="15">
        <f>IF(SUM(AZ91:BB91)&lt;AO91-AJ91,MIN(AN91,AO91)-AM91,"")</f>
        <v>0</v>
      </c>
      <c r="BD91" s="16">
        <f t="shared" si="125"/>
        <v>365</v>
      </c>
      <c r="BE91" s="6">
        <f t="shared" si="126"/>
        <v>0.49180327868852458</v>
      </c>
      <c r="BF91" s="7">
        <f t="shared" si="126"/>
        <v>0.50819672131147542</v>
      </c>
      <c r="BG91" s="6">
        <f t="shared" si="127"/>
        <v>0.70394736842105265</v>
      </c>
      <c r="BH91" s="6">
        <f t="shared" si="127"/>
        <v>0</v>
      </c>
      <c r="BI91" s="8">
        <f t="shared" si="127"/>
        <v>0.29605263157894735</v>
      </c>
      <c r="BJ91" s="7" t="b">
        <f t="shared" si="128"/>
        <v>1</v>
      </c>
      <c r="BK91" s="6">
        <f t="shared" si="129"/>
        <v>0</v>
      </c>
      <c r="BL91" s="8">
        <f t="shared" si="129"/>
        <v>0</v>
      </c>
      <c r="BM91" s="8">
        <f t="shared" si="129"/>
        <v>0</v>
      </c>
      <c r="BN91" s="8">
        <f t="shared" si="129"/>
        <v>0</v>
      </c>
      <c r="BO91" s="8">
        <f t="shared" si="129"/>
        <v>1</v>
      </c>
      <c r="BP91" s="7" t="b">
        <f>SUM(BK91:BO91)=100%</f>
        <v>1</v>
      </c>
      <c r="BQ91" s="155">
        <f t="shared" si="130"/>
        <v>0</v>
      </c>
      <c r="BR91" s="8">
        <f t="shared" si="130"/>
        <v>0</v>
      </c>
      <c r="BS91" s="8">
        <f t="shared" si="130"/>
        <v>0</v>
      </c>
      <c r="BT91" s="8">
        <f t="shared" si="130"/>
        <v>0</v>
      </c>
      <c r="BU91" s="8">
        <f t="shared" si="130"/>
        <v>1</v>
      </c>
      <c r="BV91" s="7" t="b">
        <f>SUM(BQ91:BU91)=100%</f>
        <v>1</v>
      </c>
      <c r="BW91" s="153">
        <v>25.08</v>
      </c>
      <c r="BX91" s="151" t="s">
        <v>22</v>
      </c>
      <c r="BY91" s="151">
        <f>(M91*BG91)+(N91*BH91)+(O91*BI91)</f>
        <v>20.355263157894736</v>
      </c>
      <c r="BZ91" s="254"/>
      <c r="CA91" s="112"/>
      <c r="CB91" s="166">
        <f>IFERROR((BY91-BW91)/BW91,0)</f>
        <v>-0.18838663644757825</v>
      </c>
      <c r="CC91" s="254"/>
      <c r="CD91" s="112"/>
      <c r="CE91" s="8">
        <f>'LLU Compliance summary'!I$90</f>
        <v>-9.2000000000000012E-2</v>
      </c>
      <c r="CF91" s="254"/>
      <c r="CG91" s="112"/>
      <c r="CH91" s="182" t="b">
        <f t="shared" si="131"/>
        <v>1</v>
      </c>
      <c r="CI91" s="254"/>
      <c r="CJ91" s="112"/>
      <c r="CK91" s="111">
        <f t="shared" si="132"/>
        <v>1</v>
      </c>
      <c r="CL91" s="111"/>
      <c r="CN91" s="249">
        <v>10271445.200000001</v>
      </c>
      <c r="CO91" s="339"/>
      <c r="CP91" s="99"/>
      <c r="CQ91" s="100"/>
      <c r="CR91" s="60">
        <f>CO91*F91</f>
        <v>0</v>
      </c>
      <c r="CS91" s="60">
        <f>CP91*F91</f>
        <v>0</v>
      </c>
      <c r="CT91" s="61">
        <f>CP91*F91</f>
        <v>0</v>
      </c>
      <c r="CU91" s="60">
        <f t="shared" si="133"/>
        <v>0</v>
      </c>
      <c r="CV91" s="60">
        <f t="shared" si="133"/>
        <v>0</v>
      </c>
      <c r="CW91" s="61">
        <f t="shared" si="133"/>
        <v>0</v>
      </c>
      <c r="CX91" s="339"/>
      <c r="CY91" s="60">
        <f t="shared" si="134"/>
        <v>0</v>
      </c>
      <c r="CZ91" s="61">
        <f>CP91*$G91</f>
        <v>0</v>
      </c>
      <c r="DA91" s="339"/>
      <c r="DB91" s="60">
        <f>CY91*$CC91</f>
        <v>0</v>
      </c>
      <c r="DC91" s="61">
        <f>CZ91*$CD91</f>
        <v>0</v>
      </c>
      <c r="DD91" s="60">
        <f>CO91*$H91</f>
        <v>0</v>
      </c>
      <c r="DE91" s="60">
        <f t="shared" si="135"/>
        <v>0</v>
      </c>
      <c r="DF91" s="61">
        <f>CP91*$H91</f>
        <v>0</v>
      </c>
      <c r="DG91" s="60">
        <f>DD91*$CB91</f>
        <v>0</v>
      </c>
      <c r="DH91" s="60">
        <f>DE91*$CC91</f>
        <v>0</v>
      </c>
      <c r="DI91" s="61">
        <f>DF91*$CD91</f>
        <v>0</v>
      </c>
      <c r="DJ91" s="60">
        <f>CO91*$I91</f>
        <v>0</v>
      </c>
      <c r="DK91" s="60">
        <f t="shared" si="136"/>
        <v>0</v>
      </c>
      <c r="DL91" s="61">
        <f>CP91*$I91</f>
        <v>0</v>
      </c>
      <c r="DM91" s="60">
        <f>DJ91*$CB91</f>
        <v>0</v>
      </c>
      <c r="DN91" s="60">
        <f>DK91*$CC91</f>
        <v>0</v>
      </c>
      <c r="DO91" s="61">
        <f>DL91*$CD91</f>
        <v>0</v>
      </c>
    </row>
    <row r="92" spans="1:119" ht="26.25" customHeight="1" outlineLevel="1" x14ac:dyDescent="0.25">
      <c r="A92" s="347">
        <v>4</v>
      </c>
      <c r="B92" s="135" t="s">
        <v>90</v>
      </c>
      <c r="C92" s="244" t="s">
        <v>250</v>
      </c>
      <c r="D92" s="121"/>
      <c r="E92" s="25"/>
      <c r="G92" s="13">
        <v>1</v>
      </c>
      <c r="K92" s="284">
        <f t="shared" si="137"/>
        <v>14.07</v>
      </c>
      <c r="L92" s="2">
        <v>11.5</v>
      </c>
      <c r="M92" s="183">
        <v>11.5</v>
      </c>
      <c r="N92" s="234">
        <v>13.8</v>
      </c>
      <c r="O92" s="223">
        <v>13.8</v>
      </c>
      <c r="P92" s="234"/>
      <c r="Q92" s="5"/>
      <c r="R92" s="5"/>
      <c r="S92" s="5"/>
      <c r="T92" s="211"/>
      <c r="U92" s="183"/>
      <c r="V92" s="5"/>
      <c r="W92" s="5"/>
      <c r="X92" s="5"/>
      <c r="Y92" s="2"/>
      <c r="Z92" s="255">
        <v>43191</v>
      </c>
      <c r="AA92" s="255">
        <v>43221</v>
      </c>
      <c r="AB92" s="21">
        <v>43252</v>
      </c>
      <c r="AC92" s="21">
        <v>43466</v>
      </c>
      <c r="AD92" s="21">
        <f t="shared" si="138"/>
        <v>43466</v>
      </c>
      <c r="AE92" s="21">
        <v>43556</v>
      </c>
      <c r="AF92" s="21">
        <f t="shared" si="123"/>
        <v>43556</v>
      </c>
      <c r="AG92" s="21">
        <f t="shared" si="123"/>
        <v>43556</v>
      </c>
      <c r="AH92" s="21">
        <f t="shared" si="123"/>
        <v>43556</v>
      </c>
      <c r="AI92" s="22">
        <f t="shared" si="123"/>
        <v>43556</v>
      </c>
      <c r="AJ92" s="21">
        <v>43922</v>
      </c>
      <c r="AK92" s="21">
        <f t="shared" si="124"/>
        <v>43922</v>
      </c>
      <c r="AL92" s="21">
        <f t="shared" si="124"/>
        <v>43922</v>
      </c>
      <c r="AM92" s="21">
        <f t="shared" si="124"/>
        <v>43922</v>
      </c>
      <c r="AN92" s="22">
        <f t="shared" si="124"/>
        <v>43922</v>
      </c>
      <c r="AO92" s="22">
        <v>44286</v>
      </c>
      <c r="AP92" s="15">
        <f>IF(AA92="",AE92-Z92,AA92-Z92)</f>
        <v>30</v>
      </c>
      <c r="AQ92" s="16">
        <f>IF(AP92&lt;AE92-Z92,MIN(AB92,AE92)-AA92,"")</f>
        <v>31</v>
      </c>
      <c r="AR92" s="15">
        <f>IF(SUM(AP92,AQ92)&lt;AE92-Z92,MIN(AC92,AE92)-AB92,"")</f>
        <v>214</v>
      </c>
      <c r="AS92" s="15">
        <f>IF(SUM(AP92:AR92)&lt;AE92-Z92,MIN(AD92,AE92)-AC92,"")</f>
        <v>0</v>
      </c>
      <c r="AT92" s="16">
        <f>IF(AD92="","",AE92-AD92)</f>
        <v>90</v>
      </c>
      <c r="AU92" s="15">
        <f>IF(AF92="",AJ92-AE92,AF92-AE92)</f>
        <v>0</v>
      </c>
      <c r="AV92" s="15">
        <f t="shared" si="118"/>
        <v>0</v>
      </c>
      <c r="AW92" s="15">
        <f t="shared" si="119"/>
        <v>0</v>
      </c>
      <c r="AX92" s="15">
        <f t="shared" si="120"/>
        <v>0</v>
      </c>
      <c r="AY92" s="16">
        <f t="shared" si="121"/>
        <v>366</v>
      </c>
      <c r="AZ92" s="15">
        <f>IF(AK92="",AO92-AJ92,AK92-AJ92)</f>
        <v>0</v>
      </c>
      <c r="BA92" s="15">
        <f>IF(AZ92&lt;AO92-AJ92,MIN(AL92,AO92)-AK92,"")</f>
        <v>0</v>
      </c>
      <c r="BB92" s="15">
        <f>IF(SUM(AZ92,BA92)&lt;AO92-AJ92,MIN(AM92,AO92)-AL92,"")</f>
        <v>0</v>
      </c>
      <c r="BC92" s="15">
        <f>IF(SUM(AZ92:BB92)&lt;AO92-AJ92,MIN(AN92,AO92)-AM92,"")</f>
        <v>0</v>
      </c>
      <c r="BD92" s="16">
        <f t="shared" si="125"/>
        <v>365</v>
      </c>
      <c r="BE92" s="6">
        <f t="shared" si="126"/>
        <v>0.49180327868852458</v>
      </c>
      <c r="BF92" s="7">
        <f t="shared" si="126"/>
        <v>0.50819672131147542</v>
      </c>
      <c r="BG92" s="6">
        <f t="shared" si="127"/>
        <v>0.70394736842105265</v>
      </c>
      <c r="BH92" s="6">
        <f t="shared" si="127"/>
        <v>0</v>
      </c>
      <c r="BI92" s="8">
        <f t="shared" si="127"/>
        <v>0.29605263157894735</v>
      </c>
      <c r="BJ92" s="7" t="b">
        <f t="shared" si="128"/>
        <v>1</v>
      </c>
      <c r="BK92" s="6">
        <f t="shared" si="129"/>
        <v>0</v>
      </c>
      <c r="BL92" s="8">
        <f t="shared" si="129"/>
        <v>0</v>
      </c>
      <c r="BM92" s="8">
        <f t="shared" si="129"/>
        <v>0</v>
      </c>
      <c r="BN92" s="8">
        <f t="shared" si="129"/>
        <v>0</v>
      </c>
      <c r="BO92" s="8">
        <f t="shared" si="129"/>
        <v>1</v>
      </c>
      <c r="BP92" s="7" t="b">
        <f>SUM(BK92:BO92)=100%</f>
        <v>1</v>
      </c>
      <c r="BQ92" s="155">
        <f t="shared" si="130"/>
        <v>0</v>
      </c>
      <c r="BR92" s="8">
        <f t="shared" si="130"/>
        <v>0</v>
      </c>
      <c r="BS92" s="8">
        <f t="shared" si="130"/>
        <v>0</v>
      </c>
      <c r="BT92" s="8">
        <f t="shared" si="130"/>
        <v>0</v>
      </c>
      <c r="BU92" s="8">
        <f t="shared" si="130"/>
        <v>1</v>
      </c>
      <c r="BV92" s="7" t="b">
        <f>SUM(BQ92:BU92)=100%</f>
        <v>1</v>
      </c>
      <c r="BW92" s="153">
        <v>14.07</v>
      </c>
      <c r="BX92" s="151" t="s">
        <v>22</v>
      </c>
      <c r="BY92" s="151">
        <f>(M92*BG92)+(N92*BH92)+(O92*BI92)</f>
        <v>12.180921052631579</v>
      </c>
      <c r="BZ92" s="254"/>
      <c r="CA92" s="112"/>
      <c r="CB92" s="166">
        <f>IFERROR((BY92-BW92)/BW92,0)</f>
        <v>-0.13426289604608541</v>
      </c>
      <c r="CC92" s="254"/>
      <c r="CD92" s="112"/>
      <c r="CE92" s="8">
        <f>'LLU Compliance summary'!I$90</f>
        <v>-9.2000000000000012E-2</v>
      </c>
      <c r="CF92" s="254"/>
      <c r="CG92" s="112"/>
      <c r="CH92" s="182" t="b">
        <f t="shared" si="131"/>
        <v>1</v>
      </c>
      <c r="CI92" s="254"/>
      <c r="CJ92" s="112"/>
      <c r="CK92" s="111">
        <f t="shared" si="132"/>
        <v>1</v>
      </c>
      <c r="CL92" s="111"/>
      <c r="CN92" s="249">
        <v>678062.5</v>
      </c>
      <c r="CO92" s="339"/>
      <c r="CP92" s="99"/>
      <c r="CQ92" s="100"/>
      <c r="CR92" s="60">
        <f>CO92*F92</f>
        <v>0</v>
      </c>
      <c r="CS92" s="60">
        <f>CP92*F92</f>
        <v>0</v>
      </c>
      <c r="CT92" s="61">
        <f>CP92*F92</f>
        <v>0</v>
      </c>
      <c r="CU92" s="60">
        <f t="shared" si="133"/>
        <v>0</v>
      </c>
      <c r="CV92" s="60">
        <f t="shared" si="133"/>
        <v>0</v>
      </c>
      <c r="CW92" s="61">
        <f t="shared" si="133"/>
        <v>0</v>
      </c>
      <c r="CX92" s="339"/>
      <c r="CY92" s="60">
        <f t="shared" si="134"/>
        <v>0</v>
      </c>
      <c r="CZ92" s="61">
        <f>CP92*$G92</f>
        <v>0</v>
      </c>
      <c r="DA92" s="339"/>
      <c r="DB92" s="60">
        <f>CY92*$CC92</f>
        <v>0</v>
      </c>
      <c r="DC92" s="61">
        <f>CZ92*$CD92</f>
        <v>0</v>
      </c>
      <c r="DD92" s="60">
        <f>CO92*$H92</f>
        <v>0</v>
      </c>
      <c r="DE92" s="60">
        <f t="shared" si="135"/>
        <v>0</v>
      </c>
      <c r="DF92" s="61">
        <f>CP92*$H92</f>
        <v>0</v>
      </c>
      <c r="DG92" s="60">
        <f>DD92*$CB92</f>
        <v>0</v>
      </c>
      <c r="DH92" s="60">
        <f>DE92*$CC92</f>
        <v>0</v>
      </c>
      <c r="DI92" s="61">
        <f>DF92*$CD92</f>
        <v>0</v>
      </c>
      <c r="DJ92" s="60">
        <f>CO92*$I92</f>
        <v>0</v>
      </c>
      <c r="DK92" s="60">
        <f t="shared" si="136"/>
        <v>0</v>
      </c>
      <c r="DL92" s="61">
        <f>CP92*$I92</f>
        <v>0</v>
      </c>
      <c r="DM92" s="60">
        <f>DJ92*$CB92</f>
        <v>0</v>
      </c>
      <c r="DN92" s="60">
        <f>DK92*$CC92</f>
        <v>0</v>
      </c>
      <c r="DO92" s="61">
        <f>DL92*$CD92</f>
        <v>0</v>
      </c>
    </row>
    <row r="93" spans="1:119" ht="26.25" customHeight="1" x14ac:dyDescent="0.2">
      <c r="B93" s="25"/>
      <c r="C93" s="185"/>
      <c r="D93" s="121"/>
      <c r="E93" s="25"/>
      <c r="K93" s="284"/>
      <c r="L93" s="34"/>
      <c r="M93" s="186"/>
      <c r="N93" s="186"/>
      <c r="O93" s="186"/>
      <c r="P93" s="234"/>
      <c r="Q93" s="27"/>
      <c r="R93" s="27"/>
      <c r="S93" s="27"/>
      <c r="T93" s="160"/>
      <c r="U93" s="183"/>
      <c r="V93" s="27"/>
      <c r="W93" s="27"/>
      <c r="X93" s="27"/>
      <c r="Y93" s="34"/>
      <c r="Z93" s="186"/>
      <c r="AA93" s="186"/>
      <c r="AB93" s="27"/>
      <c r="AC93" s="21"/>
      <c r="AD93" s="21"/>
      <c r="AE93" s="27"/>
      <c r="AF93" s="27"/>
      <c r="AG93" s="27"/>
      <c r="AH93" s="27"/>
      <c r="AI93" s="34"/>
      <c r="AJ93" s="27"/>
      <c r="AK93" s="27"/>
      <c r="AL93" s="27"/>
      <c r="AM93" s="27"/>
      <c r="AN93" s="34"/>
      <c r="AO93" s="34"/>
      <c r="AP93" s="27"/>
      <c r="AQ93" s="34"/>
      <c r="AR93" s="27"/>
      <c r="AS93" s="27"/>
      <c r="AT93" s="34"/>
      <c r="AU93" s="27"/>
      <c r="AV93" s="27" t="str">
        <f t="shared" si="118"/>
        <v/>
      </c>
      <c r="AW93" s="27" t="str">
        <f t="shared" si="119"/>
        <v/>
      </c>
      <c r="AX93" s="27" t="str">
        <f t="shared" si="120"/>
        <v/>
      </c>
      <c r="AY93" s="34" t="str">
        <f t="shared" si="121"/>
        <v/>
      </c>
      <c r="AZ93" s="27"/>
      <c r="BA93" s="27"/>
      <c r="BB93" s="27"/>
      <c r="BC93" s="27"/>
      <c r="BD93" s="34"/>
      <c r="BE93" s="27"/>
      <c r="BF93" s="34"/>
      <c r="BG93" s="27"/>
      <c r="BH93" s="27"/>
      <c r="BI93" s="27"/>
      <c r="BJ93" s="34"/>
      <c r="BK93" s="27"/>
      <c r="BL93" s="27"/>
      <c r="BM93" s="27"/>
      <c r="BN93" s="27"/>
      <c r="BO93" s="27"/>
      <c r="BP93" s="34"/>
      <c r="BQ93" s="27"/>
      <c r="BR93" s="27" t="str">
        <f t="shared" ref="BR93:BU94" si="139">IFERROR(BA93/SUM($AZ93:$BD93),"")</f>
        <v/>
      </c>
      <c r="BS93" s="27" t="str">
        <f t="shared" si="139"/>
        <v/>
      </c>
      <c r="BT93" s="27" t="str">
        <f t="shared" si="139"/>
        <v/>
      </c>
      <c r="BU93" s="27" t="str">
        <f t="shared" si="139"/>
        <v/>
      </c>
      <c r="BV93" s="27"/>
      <c r="BW93" s="160"/>
      <c r="BX93" s="233"/>
      <c r="BY93" s="233"/>
      <c r="BZ93" s="195"/>
      <c r="CA93" s="112"/>
      <c r="CB93" s="155"/>
      <c r="CC93" s="195"/>
      <c r="CD93" s="112"/>
      <c r="CE93" s="182"/>
      <c r="CF93" s="195"/>
      <c r="CG93" s="112"/>
      <c r="CH93" s="182"/>
      <c r="CI93" s="195"/>
      <c r="CJ93" s="112"/>
      <c r="CK93" s="111"/>
      <c r="CN93" s="250"/>
      <c r="CO93" s="250"/>
      <c r="CP93" s="11"/>
      <c r="CQ93" s="34"/>
      <c r="CR93" s="60"/>
      <c r="CS93" s="60"/>
      <c r="CX93" s="60"/>
      <c r="CY93" s="60"/>
      <c r="DD93" s="60"/>
      <c r="DE93" s="60"/>
      <c r="DJ93" s="60"/>
      <c r="DK93" s="60"/>
      <c r="DM93" s="60"/>
      <c r="DN93" s="60"/>
    </row>
    <row r="94" spans="1:119" ht="26.25" customHeight="1" x14ac:dyDescent="0.25">
      <c r="A94" s="352" t="s">
        <v>124</v>
      </c>
      <c r="B94" s="25"/>
      <c r="C94" s="185"/>
      <c r="K94" s="284"/>
      <c r="L94" s="34"/>
      <c r="M94" s="186"/>
      <c r="N94" s="186"/>
      <c r="O94" s="230"/>
      <c r="P94" s="234"/>
      <c r="Q94" s="27"/>
      <c r="R94" s="27"/>
      <c r="S94" s="27"/>
      <c r="T94" s="160"/>
      <c r="U94" s="183"/>
      <c r="V94" s="27"/>
      <c r="W94" s="27"/>
      <c r="X94" s="27"/>
      <c r="Y94" s="34"/>
      <c r="Z94" s="186"/>
      <c r="AA94" s="186"/>
      <c r="AB94" s="27"/>
      <c r="AC94" s="21"/>
      <c r="AD94" s="21"/>
      <c r="AE94" s="27"/>
      <c r="AF94" s="27"/>
      <c r="AG94" s="27"/>
      <c r="AH94" s="27"/>
      <c r="AI94" s="34"/>
      <c r="AJ94" s="27"/>
      <c r="AK94" s="27"/>
      <c r="AL94" s="27"/>
      <c r="AM94" s="27"/>
      <c r="AN94" s="34"/>
      <c r="AO94" s="34"/>
      <c r="AP94" s="27"/>
      <c r="AQ94" s="34"/>
      <c r="AR94" s="27"/>
      <c r="AS94" s="27"/>
      <c r="AT94" s="34"/>
      <c r="AU94" s="27"/>
      <c r="AV94" s="27" t="str">
        <f t="shared" si="118"/>
        <v/>
      </c>
      <c r="AW94" s="27" t="str">
        <f t="shared" si="119"/>
        <v/>
      </c>
      <c r="AX94" s="27" t="str">
        <f t="shared" si="120"/>
        <v/>
      </c>
      <c r="AY94" s="34" t="str">
        <f t="shared" si="121"/>
        <v/>
      </c>
      <c r="AZ94" s="27"/>
      <c r="BA94" s="27"/>
      <c r="BB94" s="27"/>
      <c r="BC94" s="27"/>
      <c r="BD94" s="34"/>
      <c r="BE94" s="27"/>
      <c r="BF94" s="34"/>
      <c r="BG94" s="27"/>
      <c r="BH94" s="27"/>
      <c r="BI94" s="27"/>
      <c r="BJ94" s="34"/>
      <c r="BK94" s="27"/>
      <c r="BL94" s="27"/>
      <c r="BM94" s="27"/>
      <c r="BN94" s="27"/>
      <c r="BO94" s="27"/>
      <c r="BP94" s="34"/>
      <c r="BQ94" s="27"/>
      <c r="BR94" s="27" t="str">
        <f t="shared" si="139"/>
        <v/>
      </c>
      <c r="BS94" s="27" t="str">
        <f t="shared" si="139"/>
        <v/>
      </c>
      <c r="BT94" s="27" t="str">
        <f t="shared" si="139"/>
        <v/>
      </c>
      <c r="BU94" s="27" t="str">
        <f t="shared" si="139"/>
        <v/>
      </c>
      <c r="BV94" s="27"/>
      <c r="BW94" s="160"/>
      <c r="BX94" s="233"/>
      <c r="BY94" s="233"/>
      <c r="BZ94" s="254"/>
      <c r="CA94" s="112"/>
      <c r="CB94" s="155"/>
      <c r="CC94" s="254"/>
      <c r="CD94" s="112"/>
      <c r="CE94" s="182"/>
      <c r="CF94" s="254"/>
      <c r="CG94" s="112"/>
      <c r="CH94" s="182"/>
      <c r="CI94" s="254"/>
      <c r="CJ94" s="112"/>
      <c r="CK94" s="111"/>
      <c r="CL94" s="111"/>
      <c r="CN94" s="250"/>
      <c r="CO94" s="250"/>
      <c r="CP94" s="11"/>
      <c r="CQ94" s="34"/>
      <c r="CR94" s="60"/>
      <c r="CS94" s="60"/>
      <c r="CX94" s="60"/>
      <c r="CY94" s="60"/>
      <c r="DD94" s="60"/>
      <c r="DE94" s="60"/>
      <c r="DJ94" s="60"/>
      <c r="DK94" s="60"/>
      <c r="DM94" s="60"/>
      <c r="DN94" s="60"/>
    </row>
    <row r="95" spans="1:119" ht="26.25" customHeight="1" outlineLevel="1" x14ac:dyDescent="0.25">
      <c r="A95" s="353">
        <v>1</v>
      </c>
      <c r="B95" s="141" t="s">
        <v>91</v>
      </c>
      <c r="C95" s="245" t="s">
        <v>271</v>
      </c>
      <c r="D95" s="121"/>
      <c r="E95" s="25"/>
      <c r="H95" s="11">
        <v>1</v>
      </c>
      <c r="K95" s="284">
        <f t="shared" si="137"/>
        <v>34.71</v>
      </c>
      <c r="L95" s="2">
        <v>30.88</v>
      </c>
      <c r="M95" s="183">
        <v>30.88</v>
      </c>
      <c r="N95" s="234">
        <v>32.729999999999997</v>
      </c>
      <c r="O95" s="223">
        <v>32.729999999999997</v>
      </c>
      <c r="P95" s="234"/>
      <c r="Q95" s="5"/>
      <c r="R95" s="5"/>
      <c r="S95" s="5"/>
      <c r="T95" s="211"/>
      <c r="U95" s="183"/>
      <c r="V95" s="5"/>
      <c r="W95" s="5"/>
      <c r="X95" s="5"/>
      <c r="Y95" s="2"/>
      <c r="Z95" s="255">
        <v>43191</v>
      </c>
      <c r="AA95" s="255">
        <v>43221</v>
      </c>
      <c r="AB95" s="21">
        <v>43252</v>
      </c>
      <c r="AC95" s="21">
        <v>43466</v>
      </c>
      <c r="AD95" s="21">
        <f>AC95</f>
        <v>43466</v>
      </c>
      <c r="AE95" s="21">
        <v>43556</v>
      </c>
      <c r="AF95" s="21">
        <f t="shared" ref="AF95:AI101" si="140">AE95</f>
        <v>43556</v>
      </c>
      <c r="AG95" s="21">
        <f t="shared" si="140"/>
        <v>43556</v>
      </c>
      <c r="AH95" s="21">
        <f t="shared" si="140"/>
        <v>43556</v>
      </c>
      <c r="AI95" s="22">
        <f t="shared" si="140"/>
        <v>43556</v>
      </c>
      <c r="AJ95" s="21">
        <v>43922</v>
      </c>
      <c r="AK95" s="21">
        <f t="shared" ref="AK95:AN101" si="141">AJ95</f>
        <v>43922</v>
      </c>
      <c r="AL95" s="21">
        <f t="shared" si="141"/>
        <v>43922</v>
      </c>
      <c r="AM95" s="21">
        <f t="shared" si="141"/>
        <v>43922</v>
      </c>
      <c r="AN95" s="22">
        <f t="shared" si="141"/>
        <v>43922</v>
      </c>
      <c r="AO95" s="22">
        <v>44286</v>
      </c>
      <c r="AP95" s="15">
        <f t="shared" ref="AP95:AP101" si="142">IF(AA95="",AE95-Z95,AA95-Z95)</f>
        <v>30</v>
      </c>
      <c r="AQ95" s="16">
        <f t="shared" ref="AQ95:AQ101" si="143">IF(AP95&lt;AE95-Z95,MIN(AB95,AE95)-AA95,"")</f>
        <v>31</v>
      </c>
      <c r="AR95" s="15">
        <f t="shared" ref="AR95:AR101" si="144">IF(SUM(AP95,AQ95)&lt;AE95-Z95,MIN(AC95,AE95)-AB95,"")</f>
        <v>214</v>
      </c>
      <c r="AS95" s="15">
        <f t="shared" ref="AS95:AS101" si="145">IF(SUM(AP95:AR95)&lt;AE95-Z95,MIN(AD95,AE95)-AC95,"")</f>
        <v>0</v>
      </c>
      <c r="AT95" s="16">
        <f t="shared" ref="AT95:AT101" si="146">IF(AD95="","",AE95-AD95)</f>
        <v>90</v>
      </c>
      <c r="AU95" s="15">
        <f t="shared" ref="AU95:AU101" si="147">IF(AF95="",AJ95-AE95,AF95-AE95)</f>
        <v>0</v>
      </c>
      <c r="AV95" s="15">
        <f t="shared" ref="AV95:AV101" si="148">IF(AU95&lt;AJ95-AE95,MIN(AG95,AJ95)-AF95,"")</f>
        <v>0</v>
      </c>
      <c r="AW95" s="15">
        <f t="shared" ref="AW95:AW101" si="149">IF(SUM(AU95,AV95)&lt;AJ95-AE95,MIN(AH95,AJ95)-AG95,"")</f>
        <v>0</v>
      </c>
      <c r="AX95" s="15">
        <f t="shared" ref="AX95:AX101" si="150">IF(SUM(AU95:AW95)&lt;AJ95-AE95,MIN(AI95,AJ95)-AH95,"")</f>
        <v>0</v>
      </c>
      <c r="AY95" s="16">
        <f t="shared" ref="AY95:AY101" si="151">IF(AI95="","",AJ95-AI95)</f>
        <v>366</v>
      </c>
      <c r="AZ95" s="15">
        <f t="shared" ref="AZ95:AZ101" si="152">IF(AK95="",AO95-AJ95,AK95-AJ95)</f>
        <v>0</v>
      </c>
      <c r="BA95" s="15">
        <f t="shared" ref="BA95:BA101" si="153">IF(AZ95&lt;AO95-AJ95,MIN(AL95,AO95)-AK95,"")</f>
        <v>0</v>
      </c>
      <c r="BB95" s="15">
        <f t="shared" ref="BB95:BB101" si="154">IF(SUM(AZ95,BA95)&lt;AO95-AJ95,MIN(AM95,AO95)-AL95,"")</f>
        <v>0</v>
      </c>
      <c r="BC95" s="15">
        <f t="shared" ref="BC95:BC101" si="155">IF(SUM(AZ95:BB95)&lt;AO95-AJ95,MIN(AN95,AO95)-AM95,"")</f>
        <v>0</v>
      </c>
      <c r="BD95" s="16">
        <f t="shared" ref="BD95:BD101" si="156">IF(AN95="","",AO95-AN95+1)</f>
        <v>365</v>
      </c>
      <c r="BE95" s="6">
        <f t="shared" ref="BE95:BE101" si="157">AP95/$AQ$2</f>
        <v>0.49180327868852458</v>
      </c>
      <c r="BF95" s="7">
        <f t="shared" ref="BF95:BF101" si="158">AQ95/$AQ$2</f>
        <v>0.50819672131147542</v>
      </c>
      <c r="BG95" s="6">
        <f t="shared" ref="BG95:BG101" si="159">AR95/$AT$2</f>
        <v>0.70394736842105265</v>
      </c>
      <c r="BH95" s="6">
        <f t="shared" ref="BH95:BH101" si="160">AS95/$AT$2</f>
        <v>0</v>
      </c>
      <c r="BI95" s="8">
        <f t="shared" ref="BI95:BI101" si="161">AT95/$AT$2</f>
        <v>0.29605263157894735</v>
      </c>
      <c r="BJ95" s="7" t="b">
        <f t="shared" ref="BJ95:BJ101" si="162">SUM(BG95:BI95)=100%</f>
        <v>1</v>
      </c>
      <c r="BK95" s="6">
        <f t="shared" ref="BK95:BK101" si="163">AU95/$AY$2</f>
        <v>0</v>
      </c>
      <c r="BL95" s="8">
        <f t="shared" ref="BL95:BL101" si="164">AV95/$AY$2</f>
        <v>0</v>
      </c>
      <c r="BM95" s="8">
        <f t="shared" ref="BM95:BM101" si="165">AW95/$AY$2</f>
        <v>0</v>
      </c>
      <c r="BN95" s="8">
        <f t="shared" ref="BN95:BN101" si="166">AX95/$AY$2</f>
        <v>0</v>
      </c>
      <c r="BO95" s="8">
        <f t="shared" ref="BO95:BO101" si="167">AY95/$AY$2</f>
        <v>1</v>
      </c>
      <c r="BP95" s="7" t="b">
        <f t="shared" ref="BP95:BP101" si="168">SUM(BK95:BO95)=100%</f>
        <v>1</v>
      </c>
      <c r="BQ95" s="155">
        <f t="shared" ref="BQ95:BQ101" si="169">AZ95/$BD$2</f>
        <v>0</v>
      </c>
      <c r="BR95" s="8">
        <f t="shared" ref="BR95:BR101" si="170">BA95/$BD$2</f>
        <v>0</v>
      </c>
      <c r="BS95" s="8">
        <f t="shared" ref="BS95:BS101" si="171">BB95/$BD$2</f>
        <v>0</v>
      </c>
      <c r="BT95" s="8">
        <f t="shared" ref="BT95:BT101" si="172">BC95/$BD$2</f>
        <v>0</v>
      </c>
      <c r="BU95" s="8">
        <f t="shared" ref="BU95:BU101" si="173">BD95/$BD$2</f>
        <v>1</v>
      </c>
      <c r="BV95" s="7" t="b">
        <f t="shared" ref="BV95:BV101" si="174">SUM(BQ95:BU95)=100%</f>
        <v>1</v>
      </c>
      <c r="BW95" s="153">
        <v>34.71</v>
      </c>
      <c r="BX95" s="151" t="s">
        <v>22</v>
      </c>
      <c r="BY95" s="151">
        <f t="shared" ref="BY95:BY101" si="175">(M95*BG95)+(N95*BH95)+(O95*BI95)</f>
        <v>31.42769736842105</v>
      </c>
      <c r="BZ95" s="254"/>
      <c r="CA95" s="112"/>
      <c r="CB95" s="166">
        <f t="shared" ref="CB95:CB101" si="176">IFERROR((BY95-BW95)/BW95,0)</f>
        <v>-9.4563602177440226E-2</v>
      </c>
      <c r="CC95" s="254"/>
      <c r="CD95" s="112"/>
      <c r="CE95" s="8">
        <f>'LLU Compliance summary'!I$105</f>
        <v>-2.3000000000000007E-2</v>
      </c>
      <c r="CF95" s="254"/>
      <c r="CG95" s="112"/>
      <c r="CH95" s="182" t="b">
        <f t="shared" ref="CH95:CH101" si="177">IF(CB95&gt;CE95,FALSE,TRUE)</f>
        <v>1</v>
      </c>
      <c r="CI95" s="254"/>
      <c r="CJ95" s="112"/>
      <c r="CK95" s="111">
        <f t="shared" ref="CK95:CK101" si="178">SUM($F95:$I95)*CH95</f>
        <v>1</v>
      </c>
      <c r="CL95" s="111"/>
      <c r="CN95" s="251">
        <v>7138467.3500000015</v>
      </c>
      <c r="CO95" s="339"/>
      <c r="CP95" s="99"/>
      <c r="CQ95" s="100"/>
      <c r="CR95" s="60">
        <f t="shared" ref="CR95:CR101" si="179">CO95*F95</f>
        <v>0</v>
      </c>
      <c r="CS95" s="60">
        <f t="shared" ref="CS95:CS101" si="180">CP95*F95</f>
        <v>0</v>
      </c>
      <c r="CT95" s="61">
        <f t="shared" ref="CT95:CT101" si="181">CP95*F95</f>
        <v>0</v>
      </c>
      <c r="CU95" s="60">
        <f t="shared" ref="CU95:CW101" si="182">CR95*CB95</f>
        <v>0</v>
      </c>
      <c r="CV95" s="60">
        <f t="shared" si="182"/>
        <v>0</v>
      </c>
      <c r="CW95" s="61">
        <f t="shared" si="182"/>
        <v>0</v>
      </c>
      <c r="CX95" s="60">
        <f t="shared" ref="CX95:CX101" si="183">CO95*$G95</f>
        <v>0</v>
      </c>
      <c r="CY95" s="60">
        <f t="shared" ref="CY95:CY101" si="184">CP95*$G95</f>
        <v>0</v>
      </c>
      <c r="CZ95" s="61">
        <f t="shared" ref="CZ95:CZ101" si="185">CP95*$G95</f>
        <v>0</v>
      </c>
      <c r="DA95" s="60">
        <f t="shared" ref="DA95:DA101" si="186">CX95*$CB95</f>
        <v>0</v>
      </c>
      <c r="DB95" s="60">
        <f t="shared" ref="DB95:DB101" si="187">CY95*$CC95</f>
        <v>0</v>
      </c>
      <c r="DC95" s="61">
        <f t="shared" ref="DC95:DC101" si="188">CZ95*$CD95</f>
        <v>0</v>
      </c>
      <c r="DD95" s="339"/>
      <c r="DE95" s="60">
        <f t="shared" ref="DE95:DE101" si="189">CP95*$H95</f>
        <v>0</v>
      </c>
      <c r="DF95" s="61">
        <f t="shared" ref="DF95:DF101" si="190">CP95*$H95</f>
        <v>0</v>
      </c>
      <c r="DG95" s="339"/>
      <c r="DH95" s="60">
        <f t="shared" ref="DH95:DH101" si="191">DE95*$CC95</f>
        <v>0</v>
      </c>
      <c r="DI95" s="61">
        <f t="shared" ref="DI95:DI101" si="192">DF95*$CD95</f>
        <v>0</v>
      </c>
      <c r="DJ95" s="60">
        <f t="shared" ref="DJ95:DJ101" si="193">CO95*$I95</f>
        <v>0</v>
      </c>
      <c r="DK95" s="60">
        <f t="shared" ref="DK95:DK101" si="194">CP95*$I95</f>
        <v>0</v>
      </c>
      <c r="DL95" s="61">
        <f t="shared" ref="DL95:DL101" si="195">CP95*$I95</f>
        <v>0</v>
      </c>
      <c r="DM95" s="60">
        <f t="shared" ref="DM95:DM101" si="196">DJ95*$CB95</f>
        <v>0</v>
      </c>
      <c r="DN95" s="60">
        <f t="shared" ref="DN95:DN101" si="197">DK95*$CC95</f>
        <v>0</v>
      </c>
      <c r="DO95" s="61">
        <f t="shared" ref="DO95:DO101" si="198">DL95*$CD95</f>
        <v>0</v>
      </c>
    </row>
    <row r="96" spans="1:119" ht="26.25" customHeight="1" outlineLevel="1" x14ac:dyDescent="0.25">
      <c r="A96" s="347">
        <v>2</v>
      </c>
      <c r="B96" s="141" t="s">
        <v>92</v>
      </c>
      <c r="C96" s="245" t="s">
        <v>271</v>
      </c>
      <c r="D96" s="121"/>
      <c r="E96" s="25"/>
      <c r="H96" s="11">
        <v>1</v>
      </c>
      <c r="K96" s="284">
        <f t="shared" si="137"/>
        <v>34.71</v>
      </c>
      <c r="L96" s="2">
        <f>L95</f>
        <v>30.88</v>
      </c>
      <c r="M96" s="183">
        <v>30.88</v>
      </c>
      <c r="N96" s="234">
        <v>32.729999999999997</v>
      </c>
      <c r="O96" s="223">
        <v>32.729999999999997</v>
      </c>
      <c r="P96" s="234"/>
      <c r="Q96" s="5"/>
      <c r="R96" s="5"/>
      <c r="S96" s="5"/>
      <c r="T96" s="211"/>
      <c r="U96" s="183"/>
      <c r="V96" s="5"/>
      <c r="W96" s="5"/>
      <c r="X96" s="5"/>
      <c r="Y96" s="2"/>
      <c r="Z96" s="255">
        <v>43191</v>
      </c>
      <c r="AA96" s="255">
        <v>43221</v>
      </c>
      <c r="AB96" s="21">
        <v>43252</v>
      </c>
      <c r="AC96" s="21">
        <v>43466</v>
      </c>
      <c r="AD96" s="21">
        <f t="shared" ref="AD96:AD101" si="199">AC96</f>
        <v>43466</v>
      </c>
      <c r="AE96" s="21">
        <v>43556</v>
      </c>
      <c r="AF96" s="21">
        <f t="shared" si="140"/>
        <v>43556</v>
      </c>
      <c r="AG96" s="21">
        <f t="shared" si="140"/>
        <v>43556</v>
      </c>
      <c r="AH96" s="21">
        <f t="shared" si="140"/>
        <v>43556</v>
      </c>
      <c r="AI96" s="22">
        <f t="shared" si="140"/>
        <v>43556</v>
      </c>
      <c r="AJ96" s="21">
        <v>43922</v>
      </c>
      <c r="AK96" s="21">
        <f t="shared" si="141"/>
        <v>43922</v>
      </c>
      <c r="AL96" s="21">
        <f t="shared" si="141"/>
        <v>43922</v>
      </c>
      <c r="AM96" s="21">
        <f t="shared" si="141"/>
        <v>43922</v>
      </c>
      <c r="AN96" s="22">
        <f t="shared" si="141"/>
        <v>43922</v>
      </c>
      <c r="AO96" s="22">
        <v>44286</v>
      </c>
      <c r="AP96" s="15">
        <f t="shared" si="142"/>
        <v>30</v>
      </c>
      <c r="AQ96" s="16">
        <f t="shared" si="143"/>
        <v>31</v>
      </c>
      <c r="AR96" s="15">
        <f t="shared" si="144"/>
        <v>214</v>
      </c>
      <c r="AS96" s="15">
        <f t="shared" si="145"/>
        <v>0</v>
      </c>
      <c r="AT96" s="16">
        <f t="shared" si="146"/>
        <v>90</v>
      </c>
      <c r="AU96" s="15">
        <f t="shared" si="147"/>
        <v>0</v>
      </c>
      <c r="AV96" s="15">
        <f t="shared" si="148"/>
        <v>0</v>
      </c>
      <c r="AW96" s="15">
        <f t="shared" si="149"/>
        <v>0</v>
      </c>
      <c r="AX96" s="15">
        <f t="shared" si="150"/>
        <v>0</v>
      </c>
      <c r="AY96" s="16">
        <f t="shared" si="151"/>
        <v>366</v>
      </c>
      <c r="AZ96" s="15">
        <f t="shared" si="152"/>
        <v>0</v>
      </c>
      <c r="BA96" s="15">
        <f t="shared" si="153"/>
        <v>0</v>
      </c>
      <c r="BB96" s="15">
        <f t="shared" si="154"/>
        <v>0</v>
      </c>
      <c r="BC96" s="15">
        <f t="shared" si="155"/>
        <v>0</v>
      </c>
      <c r="BD96" s="16">
        <f t="shared" si="156"/>
        <v>365</v>
      </c>
      <c r="BE96" s="6">
        <f t="shared" si="157"/>
        <v>0.49180327868852458</v>
      </c>
      <c r="BF96" s="7">
        <f t="shared" si="158"/>
        <v>0.50819672131147542</v>
      </c>
      <c r="BG96" s="6">
        <f t="shared" si="159"/>
        <v>0.70394736842105265</v>
      </c>
      <c r="BH96" s="6">
        <f t="shared" si="160"/>
        <v>0</v>
      </c>
      <c r="BI96" s="8">
        <f t="shared" si="161"/>
        <v>0.29605263157894735</v>
      </c>
      <c r="BJ96" s="7" t="b">
        <f t="shared" si="162"/>
        <v>1</v>
      </c>
      <c r="BK96" s="6">
        <f t="shared" si="163"/>
        <v>0</v>
      </c>
      <c r="BL96" s="8">
        <f t="shared" si="164"/>
        <v>0</v>
      </c>
      <c r="BM96" s="8">
        <f t="shared" si="165"/>
        <v>0</v>
      </c>
      <c r="BN96" s="8">
        <f t="shared" si="166"/>
        <v>0</v>
      </c>
      <c r="BO96" s="8">
        <f t="shared" si="167"/>
        <v>1</v>
      </c>
      <c r="BP96" s="7" t="b">
        <f t="shared" si="168"/>
        <v>1</v>
      </c>
      <c r="BQ96" s="155">
        <f t="shared" si="169"/>
        <v>0</v>
      </c>
      <c r="BR96" s="8">
        <f t="shared" si="170"/>
        <v>0</v>
      </c>
      <c r="BS96" s="8">
        <f t="shared" si="171"/>
        <v>0</v>
      </c>
      <c r="BT96" s="8">
        <f t="shared" si="172"/>
        <v>0</v>
      </c>
      <c r="BU96" s="8">
        <f t="shared" si="173"/>
        <v>1</v>
      </c>
      <c r="BV96" s="7" t="b">
        <f t="shared" si="174"/>
        <v>1</v>
      </c>
      <c r="BW96" s="153">
        <v>34.71</v>
      </c>
      <c r="BX96" s="151" t="s">
        <v>22</v>
      </c>
      <c r="BY96" s="151">
        <f t="shared" si="175"/>
        <v>31.42769736842105</v>
      </c>
      <c r="BZ96" s="254"/>
      <c r="CA96" s="112"/>
      <c r="CB96" s="166">
        <f t="shared" si="176"/>
        <v>-9.4563602177440226E-2</v>
      </c>
      <c r="CC96" s="254"/>
      <c r="CD96" s="112"/>
      <c r="CE96" s="8">
        <f>'LLU Compliance summary'!I$105</f>
        <v>-2.3000000000000007E-2</v>
      </c>
      <c r="CF96" s="254"/>
      <c r="CG96" s="112"/>
      <c r="CH96" s="182" t="b">
        <f t="shared" si="177"/>
        <v>1</v>
      </c>
      <c r="CI96" s="254"/>
      <c r="CJ96" s="112"/>
      <c r="CK96" s="111">
        <f t="shared" si="178"/>
        <v>1</v>
      </c>
      <c r="CL96" s="111"/>
      <c r="CN96" s="251">
        <v>25004357.479999997</v>
      </c>
      <c r="CO96" s="339"/>
      <c r="CP96" s="99"/>
      <c r="CQ96" s="100"/>
      <c r="CR96" s="60">
        <f t="shared" si="179"/>
        <v>0</v>
      </c>
      <c r="CS96" s="60">
        <f t="shared" si="180"/>
        <v>0</v>
      </c>
      <c r="CT96" s="61">
        <f t="shared" si="181"/>
        <v>0</v>
      </c>
      <c r="CU96" s="60">
        <f t="shared" si="182"/>
        <v>0</v>
      </c>
      <c r="CV96" s="60">
        <f t="shared" si="182"/>
        <v>0</v>
      </c>
      <c r="CW96" s="61">
        <f t="shared" si="182"/>
        <v>0</v>
      </c>
      <c r="CX96" s="60">
        <f t="shared" si="183"/>
        <v>0</v>
      </c>
      <c r="CY96" s="60">
        <f t="shared" si="184"/>
        <v>0</v>
      </c>
      <c r="CZ96" s="61">
        <f t="shared" si="185"/>
        <v>0</v>
      </c>
      <c r="DA96" s="60">
        <f t="shared" si="186"/>
        <v>0</v>
      </c>
      <c r="DB96" s="60">
        <f t="shared" si="187"/>
        <v>0</v>
      </c>
      <c r="DC96" s="61">
        <f t="shared" si="188"/>
        <v>0</v>
      </c>
      <c r="DD96" s="339"/>
      <c r="DE96" s="60">
        <f t="shared" si="189"/>
        <v>0</v>
      </c>
      <c r="DF96" s="61">
        <f t="shared" si="190"/>
        <v>0</v>
      </c>
      <c r="DG96" s="339"/>
      <c r="DH96" s="60">
        <f t="shared" si="191"/>
        <v>0</v>
      </c>
      <c r="DI96" s="61">
        <f t="shared" si="192"/>
        <v>0</v>
      </c>
      <c r="DJ96" s="60">
        <f t="shared" si="193"/>
        <v>0</v>
      </c>
      <c r="DK96" s="60">
        <f t="shared" si="194"/>
        <v>0</v>
      </c>
      <c r="DL96" s="61">
        <f t="shared" si="195"/>
        <v>0</v>
      </c>
      <c r="DM96" s="60">
        <f t="shared" si="196"/>
        <v>0</v>
      </c>
      <c r="DN96" s="60">
        <f t="shared" si="197"/>
        <v>0</v>
      </c>
      <c r="DO96" s="61">
        <f t="shared" si="198"/>
        <v>0</v>
      </c>
    </row>
    <row r="97" spans="1:119" ht="26.25" customHeight="1" outlineLevel="1" x14ac:dyDescent="0.25">
      <c r="A97" s="347">
        <v>3</v>
      </c>
      <c r="B97" s="141" t="s">
        <v>93</v>
      </c>
      <c r="C97" s="245" t="s">
        <v>271</v>
      </c>
      <c r="D97" s="121"/>
      <c r="E97" s="25"/>
      <c r="H97" s="11">
        <v>1</v>
      </c>
      <c r="K97" s="284">
        <f t="shared" si="137"/>
        <v>12.73</v>
      </c>
      <c r="L97" s="2">
        <v>11.24</v>
      </c>
      <c r="M97" s="183">
        <v>11.24</v>
      </c>
      <c r="N97" s="234">
        <v>11.24</v>
      </c>
      <c r="O97" s="223">
        <v>11.24</v>
      </c>
      <c r="P97" s="234"/>
      <c r="Q97" s="5"/>
      <c r="R97" s="5"/>
      <c r="S97" s="5"/>
      <c r="T97" s="211"/>
      <c r="U97" s="183"/>
      <c r="V97" s="5"/>
      <c r="W97" s="5"/>
      <c r="X97" s="5"/>
      <c r="Y97" s="2"/>
      <c r="Z97" s="255">
        <v>43191</v>
      </c>
      <c r="AA97" s="255">
        <v>43221</v>
      </c>
      <c r="AB97" s="21">
        <v>43252</v>
      </c>
      <c r="AC97" s="21">
        <v>43466</v>
      </c>
      <c r="AD97" s="21">
        <f t="shared" si="199"/>
        <v>43466</v>
      </c>
      <c r="AE97" s="21">
        <v>43556</v>
      </c>
      <c r="AF97" s="21">
        <f t="shared" si="140"/>
        <v>43556</v>
      </c>
      <c r="AG97" s="21">
        <f t="shared" si="140"/>
        <v>43556</v>
      </c>
      <c r="AH97" s="21">
        <f t="shared" si="140"/>
        <v>43556</v>
      </c>
      <c r="AI97" s="22">
        <f t="shared" si="140"/>
        <v>43556</v>
      </c>
      <c r="AJ97" s="21">
        <v>43922</v>
      </c>
      <c r="AK97" s="21">
        <f t="shared" si="141"/>
        <v>43922</v>
      </c>
      <c r="AL97" s="21">
        <f t="shared" si="141"/>
        <v>43922</v>
      </c>
      <c r="AM97" s="21">
        <f t="shared" si="141"/>
        <v>43922</v>
      </c>
      <c r="AN97" s="22">
        <f t="shared" si="141"/>
        <v>43922</v>
      </c>
      <c r="AO97" s="22">
        <v>44286</v>
      </c>
      <c r="AP97" s="15">
        <f t="shared" si="142"/>
        <v>30</v>
      </c>
      <c r="AQ97" s="16">
        <f t="shared" si="143"/>
        <v>31</v>
      </c>
      <c r="AR97" s="15">
        <f t="shared" si="144"/>
        <v>214</v>
      </c>
      <c r="AS97" s="15">
        <f t="shared" si="145"/>
        <v>0</v>
      </c>
      <c r="AT97" s="16">
        <f t="shared" si="146"/>
        <v>90</v>
      </c>
      <c r="AU97" s="15">
        <f t="shared" si="147"/>
        <v>0</v>
      </c>
      <c r="AV97" s="15">
        <f t="shared" si="148"/>
        <v>0</v>
      </c>
      <c r="AW97" s="15">
        <f t="shared" si="149"/>
        <v>0</v>
      </c>
      <c r="AX97" s="15">
        <f t="shared" si="150"/>
        <v>0</v>
      </c>
      <c r="AY97" s="16">
        <f t="shared" si="151"/>
        <v>366</v>
      </c>
      <c r="AZ97" s="15">
        <f t="shared" si="152"/>
        <v>0</v>
      </c>
      <c r="BA97" s="15">
        <f t="shared" si="153"/>
        <v>0</v>
      </c>
      <c r="BB97" s="15">
        <f t="shared" si="154"/>
        <v>0</v>
      </c>
      <c r="BC97" s="15">
        <f t="shared" si="155"/>
        <v>0</v>
      </c>
      <c r="BD97" s="16">
        <f t="shared" si="156"/>
        <v>365</v>
      </c>
      <c r="BE97" s="6">
        <f t="shared" si="157"/>
        <v>0.49180327868852458</v>
      </c>
      <c r="BF97" s="7">
        <f t="shared" si="158"/>
        <v>0.50819672131147542</v>
      </c>
      <c r="BG97" s="6">
        <f t="shared" si="159"/>
        <v>0.70394736842105265</v>
      </c>
      <c r="BH97" s="6">
        <f t="shared" si="160"/>
        <v>0</v>
      </c>
      <c r="BI97" s="8">
        <f t="shared" si="161"/>
        <v>0.29605263157894735</v>
      </c>
      <c r="BJ97" s="7" t="b">
        <f t="shared" si="162"/>
        <v>1</v>
      </c>
      <c r="BK97" s="6">
        <f t="shared" si="163"/>
        <v>0</v>
      </c>
      <c r="BL97" s="8">
        <f t="shared" si="164"/>
        <v>0</v>
      </c>
      <c r="BM97" s="8">
        <f t="shared" si="165"/>
        <v>0</v>
      </c>
      <c r="BN97" s="8">
        <f t="shared" si="166"/>
        <v>0</v>
      </c>
      <c r="BO97" s="8">
        <f t="shared" si="167"/>
        <v>1</v>
      </c>
      <c r="BP97" s="7" t="b">
        <f t="shared" si="168"/>
        <v>1</v>
      </c>
      <c r="BQ97" s="155">
        <f t="shared" si="169"/>
        <v>0</v>
      </c>
      <c r="BR97" s="8">
        <f t="shared" si="170"/>
        <v>0</v>
      </c>
      <c r="BS97" s="8">
        <f t="shared" si="171"/>
        <v>0</v>
      </c>
      <c r="BT97" s="8">
        <f t="shared" si="172"/>
        <v>0</v>
      </c>
      <c r="BU97" s="8">
        <f t="shared" si="173"/>
        <v>1</v>
      </c>
      <c r="BV97" s="7" t="b">
        <f t="shared" si="174"/>
        <v>1</v>
      </c>
      <c r="BW97" s="153">
        <v>12.73</v>
      </c>
      <c r="BX97" s="151" t="s">
        <v>22</v>
      </c>
      <c r="BY97" s="151">
        <f>(M97*BG97)+(N97*BH97)+(O97*BI97)</f>
        <v>11.24</v>
      </c>
      <c r="BZ97" s="254"/>
      <c r="CA97" s="112"/>
      <c r="CB97" s="166">
        <f>IFERROR((BY97-BW97)/BW97,0)</f>
        <v>-0.11704634721131188</v>
      </c>
      <c r="CC97" s="254"/>
      <c r="CD97" s="112"/>
      <c r="CE97" s="8">
        <f>'LLU Compliance summary'!I$105</f>
        <v>-2.3000000000000007E-2</v>
      </c>
      <c r="CF97" s="254"/>
      <c r="CG97" s="112"/>
      <c r="CH97" s="182" t="b">
        <f t="shared" si="177"/>
        <v>1</v>
      </c>
      <c r="CI97" s="254"/>
      <c r="CJ97" s="112"/>
      <c r="CK97" s="111">
        <f t="shared" si="178"/>
        <v>1</v>
      </c>
      <c r="CL97" s="111"/>
      <c r="CN97" s="251">
        <v>929010.89000000013</v>
      </c>
      <c r="CO97" s="339"/>
      <c r="CP97" s="99"/>
      <c r="CQ97" s="100"/>
      <c r="CR97" s="60">
        <f t="shared" si="179"/>
        <v>0</v>
      </c>
      <c r="CS97" s="60">
        <f t="shared" si="180"/>
        <v>0</v>
      </c>
      <c r="CT97" s="61">
        <f t="shared" si="181"/>
        <v>0</v>
      </c>
      <c r="CU97" s="60">
        <f t="shared" si="182"/>
        <v>0</v>
      </c>
      <c r="CV97" s="60">
        <f t="shared" si="182"/>
        <v>0</v>
      </c>
      <c r="CW97" s="61">
        <f t="shared" si="182"/>
        <v>0</v>
      </c>
      <c r="CX97" s="60">
        <f t="shared" si="183"/>
        <v>0</v>
      </c>
      <c r="CY97" s="60">
        <f t="shared" si="184"/>
        <v>0</v>
      </c>
      <c r="CZ97" s="61">
        <f t="shared" si="185"/>
        <v>0</v>
      </c>
      <c r="DA97" s="60">
        <f t="shared" si="186"/>
        <v>0</v>
      </c>
      <c r="DB97" s="60">
        <f t="shared" si="187"/>
        <v>0</v>
      </c>
      <c r="DC97" s="61">
        <f t="shared" si="188"/>
        <v>0</v>
      </c>
      <c r="DD97" s="339"/>
      <c r="DE97" s="60">
        <f t="shared" si="189"/>
        <v>0</v>
      </c>
      <c r="DF97" s="61">
        <f t="shared" si="190"/>
        <v>0</v>
      </c>
      <c r="DG97" s="339"/>
      <c r="DH97" s="60">
        <f t="shared" si="191"/>
        <v>0</v>
      </c>
      <c r="DI97" s="61">
        <f t="shared" si="192"/>
        <v>0</v>
      </c>
      <c r="DJ97" s="60">
        <f t="shared" si="193"/>
        <v>0</v>
      </c>
      <c r="DK97" s="60">
        <f t="shared" si="194"/>
        <v>0</v>
      </c>
      <c r="DL97" s="61">
        <f t="shared" si="195"/>
        <v>0</v>
      </c>
      <c r="DM97" s="60">
        <f t="shared" si="196"/>
        <v>0</v>
      </c>
      <c r="DN97" s="60">
        <f t="shared" si="197"/>
        <v>0</v>
      </c>
      <c r="DO97" s="61">
        <f t="shared" si="198"/>
        <v>0</v>
      </c>
    </row>
    <row r="98" spans="1:119" ht="26.25" customHeight="1" outlineLevel="1" x14ac:dyDescent="0.25">
      <c r="A98" s="347">
        <v>4</v>
      </c>
      <c r="B98" s="141" t="s">
        <v>94</v>
      </c>
      <c r="C98" s="245" t="s">
        <v>271</v>
      </c>
      <c r="D98" s="121"/>
      <c r="E98" s="25"/>
      <c r="H98" s="11">
        <v>1</v>
      </c>
      <c r="K98" s="284">
        <f t="shared" si="137"/>
        <v>12.73</v>
      </c>
      <c r="L98" s="2">
        <f>L97</f>
        <v>11.24</v>
      </c>
      <c r="M98" s="183">
        <v>11.24</v>
      </c>
      <c r="N98" s="234">
        <v>11.24</v>
      </c>
      <c r="O98" s="223">
        <v>11.24</v>
      </c>
      <c r="P98" s="234"/>
      <c r="Q98" s="5"/>
      <c r="R98" s="5"/>
      <c r="S98" s="5"/>
      <c r="T98" s="211"/>
      <c r="U98" s="183"/>
      <c r="V98" s="5"/>
      <c r="W98" s="5"/>
      <c r="X98" s="5"/>
      <c r="Y98" s="2"/>
      <c r="Z98" s="255">
        <v>43191</v>
      </c>
      <c r="AA98" s="255">
        <v>43221</v>
      </c>
      <c r="AB98" s="21">
        <v>43252</v>
      </c>
      <c r="AC98" s="21">
        <v>43466</v>
      </c>
      <c r="AD98" s="21">
        <f t="shared" si="199"/>
        <v>43466</v>
      </c>
      <c r="AE98" s="21">
        <v>43556</v>
      </c>
      <c r="AF98" s="21">
        <f t="shared" si="140"/>
        <v>43556</v>
      </c>
      <c r="AG98" s="21">
        <f t="shared" si="140"/>
        <v>43556</v>
      </c>
      <c r="AH98" s="21">
        <f t="shared" si="140"/>
        <v>43556</v>
      </c>
      <c r="AI98" s="22">
        <f t="shared" si="140"/>
        <v>43556</v>
      </c>
      <c r="AJ98" s="21">
        <v>43922</v>
      </c>
      <c r="AK98" s="21">
        <f t="shared" si="141"/>
        <v>43922</v>
      </c>
      <c r="AL98" s="21">
        <f t="shared" si="141"/>
        <v>43922</v>
      </c>
      <c r="AM98" s="21">
        <f t="shared" si="141"/>
        <v>43922</v>
      </c>
      <c r="AN98" s="22">
        <f t="shared" si="141"/>
        <v>43922</v>
      </c>
      <c r="AO98" s="22">
        <v>44286</v>
      </c>
      <c r="AP98" s="15">
        <f t="shared" si="142"/>
        <v>30</v>
      </c>
      <c r="AQ98" s="16">
        <f t="shared" si="143"/>
        <v>31</v>
      </c>
      <c r="AR98" s="15">
        <f t="shared" si="144"/>
        <v>214</v>
      </c>
      <c r="AS98" s="15">
        <f t="shared" si="145"/>
        <v>0</v>
      </c>
      <c r="AT98" s="16">
        <f t="shared" si="146"/>
        <v>90</v>
      </c>
      <c r="AU98" s="15">
        <f t="shared" si="147"/>
        <v>0</v>
      </c>
      <c r="AV98" s="15">
        <f t="shared" si="148"/>
        <v>0</v>
      </c>
      <c r="AW98" s="15">
        <f t="shared" si="149"/>
        <v>0</v>
      </c>
      <c r="AX98" s="15">
        <f t="shared" si="150"/>
        <v>0</v>
      </c>
      <c r="AY98" s="16">
        <f t="shared" si="151"/>
        <v>366</v>
      </c>
      <c r="AZ98" s="15">
        <f t="shared" si="152"/>
        <v>0</v>
      </c>
      <c r="BA98" s="15">
        <f t="shared" si="153"/>
        <v>0</v>
      </c>
      <c r="BB98" s="15">
        <f t="shared" si="154"/>
        <v>0</v>
      </c>
      <c r="BC98" s="15">
        <f t="shared" si="155"/>
        <v>0</v>
      </c>
      <c r="BD98" s="16">
        <f t="shared" si="156"/>
        <v>365</v>
      </c>
      <c r="BE98" s="6">
        <f t="shared" si="157"/>
        <v>0.49180327868852458</v>
      </c>
      <c r="BF98" s="7">
        <f t="shared" si="158"/>
        <v>0.50819672131147542</v>
      </c>
      <c r="BG98" s="6">
        <f t="shared" si="159"/>
        <v>0.70394736842105265</v>
      </c>
      <c r="BH98" s="6">
        <f t="shared" si="160"/>
        <v>0</v>
      </c>
      <c r="BI98" s="8">
        <f t="shared" si="161"/>
        <v>0.29605263157894735</v>
      </c>
      <c r="BJ98" s="7" t="b">
        <f t="shared" si="162"/>
        <v>1</v>
      </c>
      <c r="BK98" s="6">
        <f t="shared" si="163"/>
        <v>0</v>
      </c>
      <c r="BL98" s="8">
        <f t="shared" si="164"/>
        <v>0</v>
      </c>
      <c r="BM98" s="8">
        <f t="shared" si="165"/>
        <v>0</v>
      </c>
      <c r="BN98" s="8">
        <f t="shared" si="166"/>
        <v>0</v>
      </c>
      <c r="BO98" s="8">
        <f t="shared" si="167"/>
        <v>1</v>
      </c>
      <c r="BP98" s="7" t="b">
        <f t="shared" si="168"/>
        <v>1</v>
      </c>
      <c r="BQ98" s="155">
        <f t="shared" si="169"/>
        <v>0</v>
      </c>
      <c r="BR98" s="8">
        <f t="shared" si="170"/>
        <v>0</v>
      </c>
      <c r="BS98" s="8">
        <f t="shared" si="171"/>
        <v>0</v>
      </c>
      <c r="BT98" s="8">
        <f t="shared" si="172"/>
        <v>0</v>
      </c>
      <c r="BU98" s="8">
        <f t="shared" si="173"/>
        <v>1</v>
      </c>
      <c r="BV98" s="7" t="b">
        <f t="shared" si="174"/>
        <v>1</v>
      </c>
      <c r="BW98" s="153">
        <v>12.73</v>
      </c>
      <c r="BX98" s="151" t="s">
        <v>22</v>
      </c>
      <c r="BY98" s="151">
        <f t="shared" si="175"/>
        <v>11.24</v>
      </c>
      <c r="BZ98" s="254"/>
      <c r="CA98" s="112"/>
      <c r="CB98" s="166">
        <f>IFERROR((BY98-BW98)/BW98,0)</f>
        <v>-0.11704634721131188</v>
      </c>
      <c r="CC98" s="254"/>
      <c r="CD98" s="112"/>
      <c r="CE98" s="8">
        <f>'LLU Compliance summary'!I$105</f>
        <v>-2.3000000000000007E-2</v>
      </c>
      <c r="CF98" s="254"/>
      <c r="CG98" s="112"/>
      <c r="CH98" s="182" t="b">
        <f t="shared" si="177"/>
        <v>1</v>
      </c>
      <c r="CI98" s="254"/>
      <c r="CJ98" s="112"/>
      <c r="CK98" s="111">
        <f t="shared" si="178"/>
        <v>1</v>
      </c>
      <c r="CL98" s="111"/>
      <c r="CN98" s="251">
        <v>3013340.8599999994</v>
      </c>
      <c r="CO98" s="339"/>
      <c r="CP98" s="99"/>
      <c r="CQ98" s="100"/>
      <c r="CR98" s="60">
        <f t="shared" si="179"/>
        <v>0</v>
      </c>
      <c r="CS98" s="60">
        <f t="shared" si="180"/>
        <v>0</v>
      </c>
      <c r="CT98" s="61">
        <f t="shared" si="181"/>
        <v>0</v>
      </c>
      <c r="CU98" s="60">
        <f t="shared" si="182"/>
        <v>0</v>
      </c>
      <c r="CV98" s="60">
        <f t="shared" si="182"/>
        <v>0</v>
      </c>
      <c r="CW98" s="61">
        <f t="shared" si="182"/>
        <v>0</v>
      </c>
      <c r="CX98" s="60">
        <f t="shared" si="183"/>
        <v>0</v>
      </c>
      <c r="CY98" s="60">
        <f t="shared" si="184"/>
        <v>0</v>
      </c>
      <c r="CZ98" s="61">
        <f t="shared" si="185"/>
        <v>0</v>
      </c>
      <c r="DA98" s="60">
        <f t="shared" si="186"/>
        <v>0</v>
      </c>
      <c r="DB98" s="60">
        <f t="shared" si="187"/>
        <v>0</v>
      </c>
      <c r="DC98" s="61">
        <f t="shared" si="188"/>
        <v>0</v>
      </c>
      <c r="DD98" s="339"/>
      <c r="DE98" s="60">
        <f t="shared" si="189"/>
        <v>0</v>
      </c>
      <c r="DF98" s="61">
        <f t="shared" si="190"/>
        <v>0</v>
      </c>
      <c r="DG98" s="339"/>
      <c r="DH98" s="60">
        <f t="shared" si="191"/>
        <v>0</v>
      </c>
      <c r="DI98" s="61">
        <f t="shared" si="192"/>
        <v>0</v>
      </c>
      <c r="DJ98" s="60">
        <f t="shared" si="193"/>
        <v>0</v>
      </c>
      <c r="DK98" s="60">
        <f t="shared" si="194"/>
        <v>0</v>
      </c>
      <c r="DL98" s="61">
        <f t="shared" si="195"/>
        <v>0</v>
      </c>
      <c r="DM98" s="60">
        <f t="shared" si="196"/>
        <v>0</v>
      </c>
      <c r="DN98" s="60">
        <f t="shared" si="197"/>
        <v>0</v>
      </c>
      <c r="DO98" s="61">
        <f t="shared" si="198"/>
        <v>0</v>
      </c>
    </row>
    <row r="99" spans="1:119" ht="26.25" customHeight="1" outlineLevel="1" x14ac:dyDescent="0.25">
      <c r="A99" s="347">
        <v>5</v>
      </c>
      <c r="B99" s="141" t="s">
        <v>95</v>
      </c>
      <c r="C99" s="245" t="s">
        <v>271</v>
      </c>
      <c r="D99" s="121"/>
      <c r="E99" s="25"/>
      <c r="H99" s="11">
        <v>1</v>
      </c>
      <c r="K99" s="284">
        <f t="shared" si="137"/>
        <v>44.42</v>
      </c>
      <c r="L99" s="2">
        <v>38.549999999999997</v>
      </c>
      <c r="M99" s="183">
        <v>38.549999999999997</v>
      </c>
      <c r="N99" s="234">
        <v>41.63</v>
      </c>
      <c r="O99" s="223">
        <v>41.63</v>
      </c>
      <c r="P99" s="234"/>
      <c r="Q99" s="5"/>
      <c r="R99" s="5"/>
      <c r="S99" s="5"/>
      <c r="T99" s="211"/>
      <c r="U99" s="183"/>
      <c r="V99" s="5"/>
      <c r="W99" s="5"/>
      <c r="X99" s="5"/>
      <c r="Y99" s="2"/>
      <c r="Z99" s="255">
        <v>43191</v>
      </c>
      <c r="AA99" s="255">
        <v>43221</v>
      </c>
      <c r="AB99" s="21">
        <v>43252</v>
      </c>
      <c r="AC99" s="21">
        <v>43466</v>
      </c>
      <c r="AD99" s="21">
        <f t="shared" si="199"/>
        <v>43466</v>
      </c>
      <c r="AE99" s="21">
        <v>43556</v>
      </c>
      <c r="AF99" s="21">
        <f t="shared" si="140"/>
        <v>43556</v>
      </c>
      <c r="AG99" s="21">
        <f t="shared" si="140"/>
        <v>43556</v>
      </c>
      <c r="AH99" s="21">
        <f t="shared" si="140"/>
        <v>43556</v>
      </c>
      <c r="AI99" s="22">
        <f t="shared" si="140"/>
        <v>43556</v>
      </c>
      <c r="AJ99" s="21">
        <v>43922</v>
      </c>
      <c r="AK99" s="21">
        <f t="shared" si="141"/>
        <v>43922</v>
      </c>
      <c r="AL99" s="21">
        <f t="shared" si="141"/>
        <v>43922</v>
      </c>
      <c r="AM99" s="21">
        <f t="shared" si="141"/>
        <v>43922</v>
      </c>
      <c r="AN99" s="22">
        <f t="shared" si="141"/>
        <v>43922</v>
      </c>
      <c r="AO99" s="22">
        <v>44286</v>
      </c>
      <c r="AP99" s="15">
        <f t="shared" si="142"/>
        <v>30</v>
      </c>
      <c r="AQ99" s="16">
        <f t="shared" si="143"/>
        <v>31</v>
      </c>
      <c r="AR99" s="15">
        <f t="shared" si="144"/>
        <v>214</v>
      </c>
      <c r="AS99" s="15">
        <f t="shared" si="145"/>
        <v>0</v>
      </c>
      <c r="AT99" s="16">
        <f t="shared" si="146"/>
        <v>90</v>
      </c>
      <c r="AU99" s="15">
        <f t="shared" si="147"/>
        <v>0</v>
      </c>
      <c r="AV99" s="15">
        <f t="shared" si="148"/>
        <v>0</v>
      </c>
      <c r="AW99" s="15">
        <f t="shared" si="149"/>
        <v>0</v>
      </c>
      <c r="AX99" s="15">
        <f t="shared" si="150"/>
        <v>0</v>
      </c>
      <c r="AY99" s="16">
        <f t="shared" si="151"/>
        <v>366</v>
      </c>
      <c r="AZ99" s="15">
        <f t="shared" si="152"/>
        <v>0</v>
      </c>
      <c r="BA99" s="15">
        <f t="shared" si="153"/>
        <v>0</v>
      </c>
      <c r="BB99" s="15">
        <f t="shared" si="154"/>
        <v>0</v>
      </c>
      <c r="BC99" s="15">
        <f t="shared" si="155"/>
        <v>0</v>
      </c>
      <c r="BD99" s="16">
        <f t="shared" si="156"/>
        <v>365</v>
      </c>
      <c r="BE99" s="6">
        <f t="shared" si="157"/>
        <v>0.49180327868852458</v>
      </c>
      <c r="BF99" s="7">
        <f t="shared" si="158"/>
        <v>0.50819672131147542</v>
      </c>
      <c r="BG99" s="6">
        <f t="shared" si="159"/>
        <v>0.70394736842105265</v>
      </c>
      <c r="BH99" s="6">
        <f t="shared" si="160"/>
        <v>0</v>
      </c>
      <c r="BI99" s="8">
        <f t="shared" si="161"/>
        <v>0.29605263157894735</v>
      </c>
      <c r="BJ99" s="7" t="b">
        <f t="shared" si="162"/>
        <v>1</v>
      </c>
      <c r="BK99" s="6">
        <f t="shared" si="163"/>
        <v>0</v>
      </c>
      <c r="BL99" s="8">
        <f t="shared" si="164"/>
        <v>0</v>
      </c>
      <c r="BM99" s="8">
        <f t="shared" si="165"/>
        <v>0</v>
      </c>
      <c r="BN99" s="8">
        <f t="shared" si="166"/>
        <v>0</v>
      </c>
      <c r="BO99" s="8">
        <f t="shared" si="167"/>
        <v>1</v>
      </c>
      <c r="BP99" s="7" t="b">
        <f t="shared" si="168"/>
        <v>1</v>
      </c>
      <c r="BQ99" s="155">
        <f t="shared" si="169"/>
        <v>0</v>
      </c>
      <c r="BR99" s="8">
        <f t="shared" si="170"/>
        <v>0</v>
      </c>
      <c r="BS99" s="8">
        <f t="shared" si="171"/>
        <v>0</v>
      </c>
      <c r="BT99" s="8">
        <f t="shared" si="172"/>
        <v>0</v>
      </c>
      <c r="BU99" s="8">
        <f t="shared" si="173"/>
        <v>1</v>
      </c>
      <c r="BV99" s="7" t="b">
        <f t="shared" si="174"/>
        <v>1</v>
      </c>
      <c r="BW99" s="153">
        <v>44.42</v>
      </c>
      <c r="BX99" s="151" t="s">
        <v>22</v>
      </c>
      <c r="BY99" s="151">
        <f t="shared" si="175"/>
        <v>39.461842105263159</v>
      </c>
      <c r="BZ99" s="254"/>
      <c r="CA99" s="112"/>
      <c r="CB99" s="166">
        <f t="shared" si="176"/>
        <v>-0.11161994360055927</v>
      </c>
      <c r="CC99" s="254"/>
      <c r="CD99" s="112"/>
      <c r="CE99" s="8">
        <f>'LLU Compliance summary'!I$105</f>
        <v>-2.3000000000000007E-2</v>
      </c>
      <c r="CF99" s="254"/>
      <c r="CG99" s="112"/>
      <c r="CH99" s="182" t="b">
        <f t="shared" si="177"/>
        <v>1</v>
      </c>
      <c r="CI99" s="254"/>
      <c r="CJ99" s="112"/>
      <c r="CK99" s="111">
        <f t="shared" si="178"/>
        <v>1</v>
      </c>
      <c r="CL99" s="111"/>
      <c r="CN99" s="251">
        <v>39552585.220000014</v>
      </c>
      <c r="CO99" s="339"/>
      <c r="CP99" s="99"/>
      <c r="CQ99" s="100"/>
      <c r="CR99" s="60">
        <f t="shared" si="179"/>
        <v>0</v>
      </c>
      <c r="CS99" s="60">
        <f t="shared" si="180"/>
        <v>0</v>
      </c>
      <c r="CT99" s="61">
        <f t="shared" si="181"/>
        <v>0</v>
      </c>
      <c r="CU99" s="60">
        <f t="shared" si="182"/>
        <v>0</v>
      </c>
      <c r="CV99" s="60">
        <f t="shared" si="182"/>
        <v>0</v>
      </c>
      <c r="CW99" s="61">
        <f t="shared" si="182"/>
        <v>0</v>
      </c>
      <c r="CX99" s="60">
        <f t="shared" si="183"/>
        <v>0</v>
      </c>
      <c r="CY99" s="60">
        <f t="shared" si="184"/>
        <v>0</v>
      </c>
      <c r="CZ99" s="61">
        <f t="shared" si="185"/>
        <v>0</v>
      </c>
      <c r="DA99" s="60">
        <f t="shared" si="186"/>
        <v>0</v>
      </c>
      <c r="DB99" s="60">
        <f t="shared" si="187"/>
        <v>0</v>
      </c>
      <c r="DC99" s="61">
        <f t="shared" si="188"/>
        <v>0</v>
      </c>
      <c r="DD99" s="339"/>
      <c r="DE99" s="60">
        <f t="shared" si="189"/>
        <v>0</v>
      </c>
      <c r="DF99" s="61">
        <f t="shared" si="190"/>
        <v>0</v>
      </c>
      <c r="DG99" s="339"/>
      <c r="DH99" s="60">
        <f t="shared" si="191"/>
        <v>0</v>
      </c>
      <c r="DI99" s="61">
        <f t="shared" si="192"/>
        <v>0</v>
      </c>
      <c r="DJ99" s="60">
        <f t="shared" si="193"/>
        <v>0</v>
      </c>
      <c r="DK99" s="60">
        <f t="shared" si="194"/>
        <v>0</v>
      </c>
      <c r="DL99" s="61">
        <f t="shared" si="195"/>
        <v>0</v>
      </c>
      <c r="DM99" s="60">
        <f t="shared" si="196"/>
        <v>0</v>
      </c>
      <c r="DN99" s="60">
        <f t="shared" si="197"/>
        <v>0</v>
      </c>
      <c r="DO99" s="61">
        <f t="shared" si="198"/>
        <v>0</v>
      </c>
    </row>
    <row r="100" spans="1:119" ht="26.25" customHeight="1" outlineLevel="1" x14ac:dyDescent="0.25">
      <c r="A100" s="347">
        <v>6</v>
      </c>
      <c r="B100" s="141" t="s">
        <v>25</v>
      </c>
      <c r="C100" s="245" t="s">
        <v>271</v>
      </c>
      <c r="D100" s="121"/>
      <c r="E100" s="25"/>
      <c r="H100" s="11">
        <v>1</v>
      </c>
      <c r="K100" s="284">
        <f t="shared" si="137"/>
        <v>34.4</v>
      </c>
      <c r="L100" s="2">
        <v>30.62</v>
      </c>
      <c r="M100" s="183">
        <v>30.62</v>
      </c>
      <c r="N100" s="234">
        <v>33.68</v>
      </c>
      <c r="O100" s="223">
        <v>33.68</v>
      </c>
      <c r="P100" s="234"/>
      <c r="Q100" s="5"/>
      <c r="R100" s="5"/>
      <c r="S100" s="5"/>
      <c r="T100" s="211"/>
      <c r="U100" s="183"/>
      <c r="V100" s="5"/>
      <c r="W100" s="5"/>
      <c r="X100" s="5"/>
      <c r="Y100" s="2"/>
      <c r="Z100" s="255">
        <v>43191</v>
      </c>
      <c r="AA100" s="255">
        <v>43221</v>
      </c>
      <c r="AB100" s="21">
        <v>43252</v>
      </c>
      <c r="AC100" s="21">
        <v>43466</v>
      </c>
      <c r="AD100" s="21">
        <f t="shared" si="199"/>
        <v>43466</v>
      </c>
      <c r="AE100" s="21">
        <v>43556</v>
      </c>
      <c r="AF100" s="21">
        <f t="shared" si="140"/>
        <v>43556</v>
      </c>
      <c r="AG100" s="21">
        <f t="shared" si="140"/>
        <v>43556</v>
      </c>
      <c r="AH100" s="21">
        <f t="shared" si="140"/>
        <v>43556</v>
      </c>
      <c r="AI100" s="22">
        <f t="shared" si="140"/>
        <v>43556</v>
      </c>
      <c r="AJ100" s="21">
        <v>43922</v>
      </c>
      <c r="AK100" s="21">
        <f t="shared" si="141"/>
        <v>43922</v>
      </c>
      <c r="AL100" s="21">
        <f t="shared" si="141"/>
        <v>43922</v>
      </c>
      <c r="AM100" s="21">
        <f t="shared" si="141"/>
        <v>43922</v>
      </c>
      <c r="AN100" s="22">
        <f t="shared" si="141"/>
        <v>43922</v>
      </c>
      <c r="AO100" s="22">
        <v>44286</v>
      </c>
      <c r="AP100" s="15">
        <f t="shared" si="142"/>
        <v>30</v>
      </c>
      <c r="AQ100" s="16">
        <f t="shared" si="143"/>
        <v>31</v>
      </c>
      <c r="AR100" s="15">
        <f t="shared" si="144"/>
        <v>214</v>
      </c>
      <c r="AS100" s="15">
        <f t="shared" si="145"/>
        <v>0</v>
      </c>
      <c r="AT100" s="16">
        <f t="shared" si="146"/>
        <v>90</v>
      </c>
      <c r="AU100" s="15">
        <f t="shared" si="147"/>
        <v>0</v>
      </c>
      <c r="AV100" s="15">
        <f t="shared" si="148"/>
        <v>0</v>
      </c>
      <c r="AW100" s="15">
        <f t="shared" si="149"/>
        <v>0</v>
      </c>
      <c r="AX100" s="15">
        <f t="shared" si="150"/>
        <v>0</v>
      </c>
      <c r="AY100" s="16">
        <f t="shared" si="151"/>
        <v>366</v>
      </c>
      <c r="AZ100" s="15">
        <f t="shared" si="152"/>
        <v>0</v>
      </c>
      <c r="BA100" s="15">
        <f t="shared" si="153"/>
        <v>0</v>
      </c>
      <c r="BB100" s="15">
        <f t="shared" si="154"/>
        <v>0</v>
      </c>
      <c r="BC100" s="15">
        <f t="shared" si="155"/>
        <v>0</v>
      </c>
      <c r="BD100" s="16">
        <f t="shared" si="156"/>
        <v>365</v>
      </c>
      <c r="BE100" s="6">
        <f t="shared" si="157"/>
        <v>0.49180327868852458</v>
      </c>
      <c r="BF100" s="7">
        <f t="shared" si="158"/>
        <v>0.50819672131147542</v>
      </c>
      <c r="BG100" s="6">
        <f t="shared" si="159"/>
        <v>0.70394736842105265</v>
      </c>
      <c r="BH100" s="6">
        <f t="shared" si="160"/>
        <v>0</v>
      </c>
      <c r="BI100" s="8">
        <f t="shared" si="161"/>
        <v>0.29605263157894735</v>
      </c>
      <c r="BJ100" s="7" t="b">
        <f t="shared" si="162"/>
        <v>1</v>
      </c>
      <c r="BK100" s="6">
        <f t="shared" si="163"/>
        <v>0</v>
      </c>
      <c r="BL100" s="8">
        <f t="shared" si="164"/>
        <v>0</v>
      </c>
      <c r="BM100" s="8">
        <f t="shared" si="165"/>
        <v>0</v>
      </c>
      <c r="BN100" s="8">
        <f t="shared" si="166"/>
        <v>0</v>
      </c>
      <c r="BO100" s="8">
        <f t="shared" si="167"/>
        <v>1</v>
      </c>
      <c r="BP100" s="7" t="b">
        <f t="shared" si="168"/>
        <v>1</v>
      </c>
      <c r="BQ100" s="155">
        <f t="shared" si="169"/>
        <v>0</v>
      </c>
      <c r="BR100" s="8">
        <f t="shared" si="170"/>
        <v>0</v>
      </c>
      <c r="BS100" s="8">
        <f t="shared" si="171"/>
        <v>0</v>
      </c>
      <c r="BT100" s="8">
        <f t="shared" si="172"/>
        <v>0</v>
      </c>
      <c r="BU100" s="8">
        <f t="shared" si="173"/>
        <v>1</v>
      </c>
      <c r="BV100" s="7" t="b">
        <f t="shared" si="174"/>
        <v>1</v>
      </c>
      <c r="BW100" s="153">
        <v>34.4</v>
      </c>
      <c r="BX100" s="151" t="s">
        <v>22</v>
      </c>
      <c r="BY100" s="151">
        <f t="shared" si="175"/>
        <v>31.525921052631578</v>
      </c>
      <c r="BZ100" s="254"/>
      <c r="CA100" s="112"/>
      <c r="CB100" s="166">
        <f t="shared" si="176"/>
        <v>-8.3548806609547124E-2</v>
      </c>
      <c r="CC100" s="254"/>
      <c r="CD100" s="112"/>
      <c r="CE100" s="8">
        <f>'LLU Compliance summary'!I$105</f>
        <v>-2.3000000000000007E-2</v>
      </c>
      <c r="CF100" s="254"/>
      <c r="CG100" s="112"/>
      <c r="CH100" s="182" t="b">
        <f t="shared" si="177"/>
        <v>1</v>
      </c>
      <c r="CI100" s="254"/>
      <c r="CJ100" s="112"/>
      <c r="CK100" s="111">
        <f t="shared" si="178"/>
        <v>1</v>
      </c>
      <c r="CL100" s="111"/>
      <c r="CN100" s="251">
        <v>59347.400000000009</v>
      </c>
      <c r="CO100" s="339"/>
      <c r="CP100" s="99"/>
      <c r="CQ100" s="100"/>
      <c r="CR100" s="60">
        <f t="shared" si="179"/>
        <v>0</v>
      </c>
      <c r="CS100" s="60">
        <f t="shared" si="180"/>
        <v>0</v>
      </c>
      <c r="CT100" s="61">
        <f t="shared" si="181"/>
        <v>0</v>
      </c>
      <c r="CU100" s="60">
        <f t="shared" si="182"/>
        <v>0</v>
      </c>
      <c r="CV100" s="60">
        <f t="shared" si="182"/>
        <v>0</v>
      </c>
      <c r="CW100" s="61">
        <f t="shared" si="182"/>
        <v>0</v>
      </c>
      <c r="CX100" s="60">
        <f t="shared" si="183"/>
        <v>0</v>
      </c>
      <c r="CY100" s="60">
        <f t="shared" si="184"/>
        <v>0</v>
      </c>
      <c r="CZ100" s="61">
        <f t="shared" si="185"/>
        <v>0</v>
      </c>
      <c r="DA100" s="60">
        <f t="shared" si="186"/>
        <v>0</v>
      </c>
      <c r="DB100" s="60">
        <f t="shared" si="187"/>
        <v>0</v>
      </c>
      <c r="DC100" s="61">
        <f t="shared" si="188"/>
        <v>0</v>
      </c>
      <c r="DD100" s="339"/>
      <c r="DE100" s="60">
        <f t="shared" si="189"/>
        <v>0</v>
      </c>
      <c r="DF100" s="61">
        <f t="shared" si="190"/>
        <v>0</v>
      </c>
      <c r="DG100" s="339"/>
      <c r="DH100" s="60">
        <f t="shared" si="191"/>
        <v>0</v>
      </c>
      <c r="DI100" s="61">
        <f t="shared" si="192"/>
        <v>0</v>
      </c>
      <c r="DJ100" s="60">
        <f t="shared" si="193"/>
        <v>0</v>
      </c>
      <c r="DK100" s="60">
        <f t="shared" si="194"/>
        <v>0</v>
      </c>
      <c r="DL100" s="61">
        <f t="shared" si="195"/>
        <v>0</v>
      </c>
      <c r="DM100" s="60">
        <f t="shared" si="196"/>
        <v>0</v>
      </c>
      <c r="DN100" s="60">
        <f t="shared" si="197"/>
        <v>0</v>
      </c>
      <c r="DO100" s="61">
        <f t="shared" si="198"/>
        <v>0</v>
      </c>
    </row>
    <row r="101" spans="1:119" ht="26.25" customHeight="1" outlineLevel="1" x14ac:dyDescent="0.25">
      <c r="A101" s="351">
        <v>7</v>
      </c>
      <c r="B101" s="142" t="s">
        <v>96</v>
      </c>
      <c r="C101" s="245" t="s">
        <v>271</v>
      </c>
      <c r="D101" s="121"/>
      <c r="E101" s="25"/>
      <c r="H101" s="11">
        <v>1</v>
      </c>
      <c r="K101" s="284">
        <f t="shared" si="137"/>
        <v>25.87</v>
      </c>
      <c r="L101" s="2">
        <v>23.03</v>
      </c>
      <c r="M101" s="183">
        <v>23.03</v>
      </c>
      <c r="N101" s="234">
        <v>25.33</v>
      </c>
      <c r="O101" s="223">
        <v>25.33</v>
      </c>
      <c r="P101" s="234"/>
      <c r="Q101" s="5"/>
      <c r="R101" s="5"/>
      <c r="S101" s="5"/>
      <c r="T101" s="211"/>
      <c r="U101" s="183"/>
      <c r="V101" s="5"/>
      <c r="W101" s="5"/>
      <c r="X101" s="5"/>
      <c r="Y101" s="2"/>
      <c r="Z101" s="255">
        <v>43191</v>
      </c>
      <c r="AA101" s="255">
        <v>43221</v>
      </c>
      <c r="AB101" s="21">
        <v>43252</v>
      </c>
      <c r="AC101" s="21">
        <v>43466</v>
      </c>
      <c r="AD101" s="21">
        <f t="shared" si="199"/>
        <v>43466</v>
      </c>
      <c r="AE101" s="21">
        <v>43556</v>
      </c>
      <c r="AF101" s="21">
        <f t="shared" si="140"/>
        <v>43556</v>
      </c>
      <c r="AG101" s="21">
        <f t="shared" si="140"/>
        <v>43556</v>
      </c>
      <c r="AH101" s="21">
        <f t="shared" si="140"/>
        <v>43556</v>
      </c>
      <c r="AI101" s="22">
        <f t="shared" si="140"/>
        <v>43556</v>
      </c>
      <c r="AJ101" s="21">
        <v>43922</v>
      </c>
      <c r="AK101" s="21">
        <f t="shared" si="141"/>
        <v>43922</v>
      </c>
      <c r="AL101" s="21">
        <f t="shared" si="141"/>
        <v>43922</v>
      </c>
      <c r="AM101" s="21">
        <f t="shared" si="141"/>
        <v>43922</v>
      </c>
      <c r="AN101" s="22">
        <f t="shared" si="141"/>
        <v>43922</v>
      </c>
      <c r="AO101" s="22">
        <v>44286</v>
      </c>
      <c r="AP101" s="15">
        <f t="shared" si="142"/>
        <v>30</v>
      </c>
      <c r="AQ101" s="16">
        <f t="shared" si="143"/>
        <v>31</v>
      </c>
      <c r="AR101" s="15">
        <f t="shared" si="144"/>
        <v>214</v>
      </c>
      <c r="AS101" s="15">
        <f t="shared" si="145"/>
        <v>0</v>
      </c>
      <c r="AT101" s="16">
        <f t="shared" si="146"/>
        <v>90</v>
      </c>
      <c r="AU101" s="15">
        <f t="shared" si="147"/>
        <v>0</v>
      </c>
      <c r="AV101" s="15">
        <f t="shared" si="148"/>
        <v>0</v>
      </c>
      <c r="AW101" s="15">
        <f t="shared" si="149"/>
        <v>0</v>
      </c>
      <c r="AX101" s="15">
        <f t="shared" si="150"/>
        <v>0</v>
      </c>
      <c r="AY101" s="16">
        <f t="shared" si="151"/>
        <v>366</v>
      </c>
      <c r="AZ101" s="15">
        <f t="shared" si="152"/>
        <v>0</v>
      </c>
      <c r="BA101" s="15">
        <f t="shared" si="153"/>
        <v>0</v>
      </c>
      <c r="BB101" s="15">
        <f t="shared" si="154"/>
        <v>0</v>
      </c>
      <c r="BC101" s="15">
        <f t="shared" si="155"/>
        <v>0</v>
      </c>
      <c r="BD101" s="16">
        <f t="shared" si="156"/>
        <v>365</v>
      </c>
      <c r="BE101" s="6">
        <f t="shared" si="157"/>
        <v>0.49180327868852458</v>
      </c>
      <c r="BF101" s="7">
        <f t="shared" si="158"/>
        <v>0.50819672131147542</v>
      </c>
      <c r="BG101" s="6">
        <f t="shared" si="159"/>
        <v>0.70394736842105265</v>
      </c>
      <c r="BH101" s="6">
        <f t="shared" si="160"/>
        <v>0</v>
      </c>
      <c r="BI101" s="8">
        <f t="shared" si="161"/>
        <v>0.29605263157894735</v>
      </c>
      <c r="BJ101" s="7" t="b">
        <f t="shared" si="162"/>
        <v>1</v>
      </c>
      <c r="BK101" s="6">
        <f t="shared" si="163"/>
        <v>0</v>
      </c>
      <c r="BL101" s="8">
        <f t="shared" si="164"/>
        <v>0</v>
      </c>
      <c r="BM101" s="8">
        <f t="shared" si="165"/>
        <v>0</v>
      </c>
      <c r="BN101" s="8">
        <f t="shared" si="166"/>
        <v>0</v>
      </c>
      <c r="BO101" s="8">
        <f t="shared" si="167"/>
        <v>1</v>
      </c>
      <c r="BP101" s="7" t="b">
        <f t="shared" si="168"/>
        <v>1</v>
      </c>
      <c r="BQ101" s="155">
        <f t="shared" si="169"/>
        <v>0</v>
      </c>
      <c r="BR101" s="8">
        <f t="shared" si="170"/>
        <v>0</v>
      </c>
      <c r="BS101" s="8">
        <f t="shared" si="171"/>
        <v>0</v>
      </c>
      <c r="BT101" s="8">
        <f t="shared" si="172"/>
        <v>0</v>
      </c>
      <c r="BU101" s="8">
        <f t="shared" si="173"/>
        <v>1</v>
      </c>
      <c r="BV101" s="7" t="b">
        <f t="shared" si="174"/>
        <v>1</v>
      </c>
      <c r="BW101" s="153">
        <v>25.87</v>
      </c>
      <c r="BX101" s="151" t="s">
        <v>22</v>
      </c>
      <c r="BY101" s="151">
        <f t="shared" si="175"/>
        <v>23.71092105263158</v>
      </c>
      <c r="BZ101" s="254"/>
      <c r="CA101" s="112"/>
      <c r="CB101" s="166">
        <f t="shared" si="176"/>
        <v>-8.3458791935385426E-2</v>
      </c>
      <c r="CC101" s="254"/>
      <c r="CD101" s="112"/>
      <c r="CE101" s="8">
        <f>'LLU Compliance summary'!I$105</f>
        <v>-2.3000000000000007E-2</v>
      </c>
      <c r="CF101" s="254"/>
      <c r="CG101" s="112"/>
      <c r="CH101" s="182" t="b">
        <f t="shared" si="177"/>
        <v>1</v>
      </c>
      <c r="CI101" s="254"/>
      <c r="CJ101" s="112"/>
      <c r="CK101" s="111">
        <f t="shared" si="178"/>
        <v>1</v>
      </c>
      <c r="CL101" s="111"/>
      <c r="CN101" s="251">
        <v>0</v>
      </c>
      <c r="CO101" s="339"/>
      <c r="CP101" s="99"/>
      <c r="CQ101" s="100"/>
      <c r="CR101" s="60">
        <f t="shared" si="179"/>
        <v>0</v>
      </c>
      <c r="CS101" s="60">
        <f t="shared" si="180"/>
        <v>0</v>
      </c>
      <c r="CT101" s="61">
        <f t="shared" si="181"/>
        <v>0</v>
      </c>
      <c r="CU101" s="60">
        <f t="shared" si="182"/>
        <v>0</v>
      </c>
      <c r="CV101" s="60">
        <f t="shared" si="182"/>
        <v>0</v>
      </c>
      <c r="CW101" s="61">
        <f t="shared" si="182"/>
        <v>0</v>
      </c>
      <c r="CX101" s="60">
        <f t="shared" si="183"/>
        <v>0</v>
      </c>
      <c r="CY101" s="60">
        <f t="shared" si="184"/>
        <v>0</v>
      </c>
      <c r="CZ101" s="61">
        <f t="shared" si="185"/>
        <v>0</v>
      </c>
      <c r="DA101" s="60">
        <f t="shared" si="186"/>
        <v>0</v>
      </c>
      <c r="DB101" s="60">
        <f t="shared" si="187"/>
        <v>0</v>
      </c>
      <c r="DC101" s="61">
        <f t="shared" si="188"/>
        <v>0</v>
      </c>
      <c r="DD101" s="339"/>
      <c r="DE101" s="60">
        <f t="shared" si="189"/>
        <v>0</v>
      </c>
      <c r="DF101" s="61">
        <f t="shared" si="190"/>
        <v>0</v>
      </c>
      <c r="DG101" s="339"/>
      <c r="DH101" s="60">
        <f t="shared" si="191"/>
        <v>0</v>
      </c>
      <c r="DI101" s="61">
        <f t="shared" si="192"/>
        <v>0</v>
      </c>
      <c r="DJ101" s="60">
        <f t="shared" si="193"/>
        <v>0</v>
      </c>
      <c r="DK101" s="60">
        <f t="shared" si="194"/>
        <v>0</v>
      </c>
      <c r="DL101" s="61">
        <f t="shared" si="195"/>
        <v>0</v>
      </c>
      <c r="DM101" s="60">
        <f t="shared" si="196"/>
        <v>0</v>
      </c>
      <c r="DN101" s="60">
        <f t="shared" si="197"/>
        <v>0</v>
      </c>
      <c r="DO101" s="61">
        <f t="shared" si="198"/>
        <v>0</v>
      </c>
    </row>
    <row r="102" spans="1:119" ht="26.25" customHeight="1" x14ac:dyDescent="0.25">
      <c r="B102" s="25"/>
      <c r="C102" s="185"/>
      <c r="D102" s="121"/>
      <c r="E102" s="25"/>
      <c r="K102" s="186"/>
      <c r="L102" s="34"/>
      <c r="M102" s="186"/>
      <c r="N102" s="186"/>
      <c r="O102" s="186"/>
      <c r="P102" s="234"/>
      <c r="Q102" s="27"/>
      <c r="R102" s="27"/>
      <c r="S102" s="27"/>
      <c r="T102" s="160"/>
      <c r="U102" s="183"/>
      <c r="V102" s="27"/>
      <c r="W102" s="27"/>
      <c r="X102" s="27"/>
      <c r="Y102" s="34"/>
      <c r="Z102" s="186"/>
      <c r="AA102" s="186"/>
      <c r="AB102" s="27"/>
      <c r="AC102" s="21"/>
      <c r="AD102" s="21"/>
      <c r="AE102" s="27"/>
      <c r="AF102" s="27"/>
      <c r="AG102" s="27"/>
      <c r="AH102" s="27"/>
      <c r="AI102" s="34"/>
      <c r="AJ102" s="27"/>
      <c r="AK102" s="27"/>
      <c r="AL102" s="27"/>
      <c r="AM102" s="27"/>
      <c r="AN102" s="34"/>
      <c r="AO102" s="34"/>
      <c r="AP102" s="27"/>
      <c r="AQ102" s="34"/>
      <c r="AR102" s="27"/>
      <c r="AS102" s="27"/>
      <c r="AT102" s="34"/>
      <c r="AU102" s="27"/>
      <c r="AV102" s="27" t="str">
        <f>IF(AU102&lt;AJ102-AE102,MIN(AG102,AJ102)-AF102,"")</f>
        <v/>
      </c>
      <c r="AW102" s="27" t="str">
        <f>IF(SUM(AU102,AV102)&lt;AJ102-AE102,MIN(AH102,AJ102)-AG102,"")</f>
        <v/>
      </c>
      <c r="AX102" s="27" t="str">
        <f>IF(SUM(AU102:AW102)&lt;AJ102-AE102,MIN(AI102,AJ102)-AH102,"")</f>
        <v/>
      </c>
      <c r="AY102" s="34" t="str">
        <f>IF(AI102="","",AJ102-AI102)</f>
        <v/>
      </c>
      <c r="AZ102" s="27"/>
      <c r="BA102" s="27"/>
      <c r="BB102" s="27"/>
      <c r="BC102" s="27"/>
      <c r="BD102" s="34"/>
      <c r="BE102" s="27"/>
      <c r="BF102" s="34"/>
      <c r="BG102" s="27"/>
      <c r="BH102" s="27"/>
      <c r="BI102" s="27"/>
      <c r="BJ102" s="34"/>
      <c r="BK102" s="27"/>
      <c r="BL102" s="27"/>
      <c r="BM102" s="27"/>
      <c r="BN102" s="27"/>
      <c r="BO102" s="27"/>
      <c r="BP102" s="34"/>
      <c r="BQ102" s="27"/>
      <c r="BR102" s="27" t="str">
        <f t="shared" ref="BR102:BU104" si="200">IFERROR(BA102/SUM($AZ102:$BD102),"")</f>
        <v/>
      </c>
      <c r="BS102" s="27" t="str">
        <f t="shared" si="200"/>
        <v/>
      </c>
      <c r="BT102" s="27" t="str">
        <f t="shared" si="200"/>
        <v/>
      </c>
      <c r="BU102" s="27" t="str">
        <f t="shared" si="200"/>
        <v/>
      </c>
      <c r="BV102" s="27"/>
      <c r="BW102" s="160"/>
      <c r="BX102" s="230"/>
      <c r="BY102" s="230"/>
      <c r="BZ102" s="163"/>
      <c r="CA102" s="334"/>
      <c r="CB102" s="167"/>
      <c r="CC102" s="163"/>
      <c r="CD102" s="334"/>
      <c r="CE102" s="101"/>
      <c r="CF102" s="163"/>
      <c r="CG102" s="334"/>
      <c r="CH102" s="101"/>
      <c r="CI102" s="163"/>
      <c r="CJ102" s="334"/>
      <c r="CK102" s="163"/>
      <c r="CL102" s="163"/>
      <c r="CM102" s="334"/>
      <c r="CN102" s="252"/>
      <c r="CO102" s="252"/>
      <c r="CP102" s="101"/>
      <c r="CQ102" s="335"/>
      <c r="CR102" s="60"/>
      <c r="CS102" s="60"/>
      <c r="CX102" s="60"/>
      <c r="CY102" s="60"/>
      <c r="DD102" s="60"/>
      <c r="DE102" s="60"/>
      <c r="DJ102" s="60"/>
      <c r="DK102" s="60"/>
      <c r="DM102" s="60"/>
      <c r="DN102" s="60"/>
    </row>
    <row r="103" spans="1:119" ht="26.25" customHeight="1" x14ac:dyDescent="0.25">
      <c r="B103"/>
      <c r="C103" s="179"/>
      <c r="D103" s="121"/>
      <c r="E103" s="25"/>
      <c r="K103" s="186"/>
      <c r="L103" s="34"/>
      <c r="M103" s="186"/>
      <c r="N103" s="186"/>
      <c r="O103" s="186"/>
      <c r="P103" s="234"/>
      <c r="Q103" s="27"/>
      <c r="R103" s="27"/>
      <c r="S103" s="27"/>
      <c r="T103" s="160"/>
      <c r="U103" s="183"/>
      <c r="V103" s="27"/>
      <c r="W103" s="27"/>
      <c r="X103" s="27"/>
      <c r="Y103" s="34"/>
      <c r="Z103" s="186"/>
      <c r="AA103" s="186"/>
      <c r="AB103" s="27"/>
      <c r="AC103" s="21"/>
      <c r="AD103" s="21"/>
      <c r="AE103" s="27"/>
      <c r="AF103" s="27"/>
      <c r="AG103" s="27"/>
      <c r="AH103" s="27"/>
      <c r="AI103" s="34"/>
      <c r="AJ103" s="27"/>
      <c r="AK103" s="27"/>
      <c r="AL103" s="27"/>
      <c r="AM103" s="27"/>
      <c r="AN103" s="34"/>
      <c r="AO103" s="34"/>
      <c r="AP103" s="27"/>
      <c r="AQ103" s="34"/>
      <c r="AR103" s="27"/>
      <c r="AS103" s="27"/>
      <c r="AT103" s="34"/>
      <c r="AU103" s="27"/>
      <c r="AV103" s="27" t="str">
        <f>IF(AU103&lt;AJ103-AE103,MIN(AG103,AJ103)-AF103,"")</f>
        <v/>
      </c>
      <c r="AW103" s="27" t="str">
        <f>IF(SUM(AU103,AV103)&lt;AJ103-AE103,MIN(AH103,AJ103)-AG103,"")</f>
        <v/>
      </c>
      <c r="AX103" s="27" t="str">
        <f>IF(SUM(AU103:AW103)&lt;AJ103-AE103,MIN(AI103,AJ103)-AH103,"")</f>
        <v/>
      </c>
      <c r="AY103" s="34" t="str">
        <f>IF(AI103="","",AJ103-AI103)</f>
        <v/>
      </c>
      <c r="AZ103" s="27"/>
      <c r="BA103" s="27"/>
      <c r="BB103" s="27"/>
      <c r="BC103" s="27"/>
      <c r="BD103" s="34"/>
      <c r="BE103" s="27"/>
      <c r="BF103" s="34"/>
      <c r="BG103" s="27"/>
      <c r="BH103" s="27"/>
      <c r="BI103" s="27"/>
      <c r="BJ103" s="34"/>
      <c r="BK103" s="27"/>
      <c r="BL103" s="27" t="str">
        <f t="shared" ref="BL103:BO104" si="201">IFERROR(AV103/SUM($AU103:$AY103),"")</f>
        <v/>
      </c>
      <c r="BM103" s="27" t="str">
        <f t="shared" si="201"/>
        <v/>
      </c>
      <c r="BN103" s="27" t="str">
        <f t="shared" si="201"/>
        <v/>
      </c>
      <c r="BO103" s="27" t="str">
        <f t="shared" si="201"/>
        <v/>
      </c>
      <c r="BP103" s="34"/>
      <c r="BQ103" s="27"/>
      <c r="BR103" s="27" t="str">
        <f t="shared" si="200"/>
        <v/>
      </c>
      <c r="BS103" s="27" t="str">
        <f t="shared" si="200"/>
        <v/>
      </c>
      <c r="BT103" s="27" t="str">
        <f t="shared" si="200"/>
        <v/>
      </c>
      <c r="BU103" s="27" t="str">
        <f t="shared" si="200"/>
        <v/>
      </c>
      <c r="BV103" s="27"/>
      <c r="BW103" s="160"/>
      <c r="BX103" s="230"/>
      <c r="BY103" s="230"/>
      <c r="BZ103" s="163"/>
      <c r="CA103" s="334"/>
      <c r="CB103" s="167"/>
      <c r="CC103" s="163"/>
      <c r="CD103" s="334"/>
      <c r="CE103" s="101"/>
      <c r="CF103" s="163"/>
      <c r="CG103" s="334"/>
      <c r="CH103" s="101"/>
      <c r="CI103" s="163"/>
      <c r="CJ103" s="334"/>
      <c r="CK103" s="163"/>
      <c r="CL103" s="163"/>
      <c r="CM103" s="334"/>
      <c r="CN103" s="252"/>
      <c r="CO103" s="252"/>
      <c r="CP103" s="101"/>
      <c r="CQ103" s="335"/>
      <c r="CR103" s="60"/>
      <c r="CS103" s="60"/>
      <c r="CX103" s="60"/>
      <c r="CY103" s="60"/>
      <c r="DD103" s="60"/>
      <c r="DE103" s="60"/>
      <c r="DJ103" s="60"/>
      <c r="DK103" s="60"/>
      <c r="DM103" s="60"/>
      <c r="DN103" s="60"/>
    </row>
    <row r="104" spans="1:119" ht="26.25" customHeight="1" x14ac:dyDescent="0.2">
      <c r="A104" s="346" t="s">
        <v>161</v>
      </c>
      <c r="B104" s="25"/>
      <c r="C104" s="185"/>
      <c r="D104" s="121"/>
      <c r="E104" s="25"/>
      <c r="K104" s="186"/>
      <c r="L104" s="34"/>
      <c r="M104" s="186"/>
      <c r="N104" s="186"/>
      <c r="O104" s="186"/>
      <c r="P104" s="234"/>
      <c r="Q104" s="27"/>
      <c r="R104" s="27"/>
      <c r="S104" s="27"/>
      <c r="T104" s="160"/>
      <c r="U104" s="183"/>
      <c r="V104" s="27"/>
      <c r="W104" s="27"/>
      <c r="X104" s="27"/>
      <c r="Y104" s="34"/>
      <c r="Z104" s="186"/>
      <c r="AA104" s="186"/>
      <c r="AB104" s="27"/>
      <c r="AC104" s="21"/>
      <c r="AD104" s="21"/>
      <c r="AE104" s="27"/>
      <c r="AF104" s="27"/>
      <c r="AG104" s="27"/>
      <c r="AH104" s="27"/>
      <c r="AI104" s="34"/>
      <c r="AJ104" s="27"/>
      <c r="AK104" s="27"/>
      <c r="AL104" s="27"/>
      <c r="AM104" s="27"/>
      <c r="AN104" s="34"/>
      <c r="AO104" s="34"/>
      <c r="AP104" s="27"/>
      <c r="AQ104" s="34"/>
      <c r="AR104" s="27"/>
      <c r="AS104" s="27"/>
      <c r="AT104" s="34"/>
      <c r="AU104" s="27"/>
      <c r="AV104" s="27" t="str">
        <f>IF(AU104&lt;AJ104-AE104,MIN(AG104,AJ104)-AF104,"")</f>
        <v/>
      </c>
      <c r="AW104" s="27" t="str">
        <f>IF(SUM(AU104,AV104)&lt;AJ104-AE104,MIN(AH104,AJ104)-AG104,"")</f>
        <v/>
      </c>
      <c r="AX104" s="27" t="str">
        <f>IF(SUM(AU104:AW104)&lt;AJ104-AE104,MIN(AI104,AJ104)-AH104,"")</f>
        <v/>
      </c>
      <c r="AY104" s="34" t="str">
        <f>IF(AI104="","",AJ104-AI104)</f>
        <v/>
      </c>
      <c r="AZ104" s="27"/>
      <c r="BA104" s="27"/>
      <c r="BB104" s="27"/>
      <c r="BC104" s="27"/>
      <c r="BD104" s="34"/>
      <c r="BE104" s="27"/>
      <c r="BF104" s="34"/>
      <c r="BG104" s="27"/>
      <c r="BH104" s="27"/>
      <c r="BI104" s="27"/>
      <c r="BJ104" s="34"/>
      <c r="BK104" s="27"/>
      <c r="BL104" s="27" t="str">
        <f t="shared" si="201"/>
        <v/>
      </c>
      <c r="BM104" s="27" t="str">
        <f t="shared" si="201"/>
        <v/>
      </c>
      <c r="BN104" s="27" t="str">
        <f t="shared" si="201"/>
        <v/>
      </c>
      <c r="BO104" s="27" t="str">
        <f t="shared" si="201"/>
        <v/>
      </c>
      <c r="BP104" s="34"/>
      <c r="BQ104" s="27"/>
      <c r="BR104" s="27" t="str">
        <f t="shared" si="200"/>
        <v/>
      </c>
      <c r="BS104" s="27" t="str">
        <f t="shared" si="200"/>
        <v/>
      </c>
      <c r="BT104" s="27" t="str">
        <f t="shared" si="200"/>
        <v/>
      </c>
      <c r="BU104" s="27" t="str">
        <f t="shared" si="200"/>
        <v/>
      </c>
      <c r="BV104" s="27"/>
      <c r="BW104" s="160"/>
      <c r="BX104" s="230"/>
      <c r="BY104" s="230"/>
      <c r="BZ104" s="163"/>
      <c r="CA104" s="334"/>
      <c r="CB104" s="167"/>
      <c r="CC104" s="163"/>
      <c r="CD104" s="334"/>
      <c r="CE104" s="101"/>
      <c r="CF104" s="163"/>
      <c r="CG104" s="334"/>
      <c r="CH104" s="101"/>
      <c r="CI104" s="163"/>
      <c r="CJ104" s="334"/>
      <c r="CK104" s="163"/>
      <c r="CL104" s="163"/>
      <c r="CM104" s="334"/>
      <c r="CN104" s="252"/>
      <c r="CO104" s="252"/>
      <c r="CP104" s="101"/>
      <c r="CQ104" s="335"/>
      <c r="CR104" s="60"/>
      <c r="CS104" s="60"/>
      <c r="CX104" s="60"/>
      <c r="CY104" s="60"/>
      <c r="DD104" s="60"/>
      <c r="DE104" s="60"/>
      <c r="DJ104" s="60"/>
      <c r="DK104" s="60"/>
      <c r="DM104" s="60"/>
      <c r="DN104" s="60"/>
    </row>
    <row r="105" spans="1:119" ht="26.25" customHeight="1" outlineLevel="1" x14ac:dyDescent="0.25">
      <c r="A105" s="347">
        <v>1</v>
      </c>
      <c r="B105" s="139" t="s">
        <v>26</v>
      </c>
      <c r="C105" s="246" t="s">
        <v>251</v>
      </c>
      <c r="D105" s="121"/>
      <c r="E105" s="235"/>
      <c r="I105" s="34">
        <v>1</v>
      </c>
      <c r="K105" s="285">
        <f>BW105</f>
        <v>1208.3699999999999</v>
      </c>
      <c r="L105" s="223">
        <f>K105</f>
        <v>1208.3699999999999</v>
      </c>
      <c r="M105" s="183">
        <v>1208.3699999999999</v>
      </c>
      <c r="N105" s="234">
        <v>1712.86</v>
      </c>
      <c r="O105" s="223">
        <v>1712.86</v>
      </c>
      <c r="P105" s="234"/>
      <c r="Q105" s="5"/>
      <c r="R105" s="5"/>
      <c r="S105" s="5"/>
      <c r="T105" s="211"/>
      <c r="U105" s="183"/>
      <c r="V105" s="5"/>
      <c r="W105" s="5"/>
      <c r="X105" s="5"/>
      <c r="Y105" s="2"/>
      <c r="Z105" s="255">
        <v>43191</v>
      </c>
      <c r="AA105" s="255">
        <f>Z105</f>
        <v>43191</v>
      </c>
      <c r="AB105" s="21">
        <v>43252</v>
      </c>
      <c r="AC105" s="21">
        <v>43282</v>
      </c>
      <c r="AD105" s="21">
        <v>43405</v>
      </c>
      <c r="AE105" s="21">
        <v>43556</v>
      </c>
      <c r="AF105" s="21">
        <f t="shared" ref="AF105:AI124" si="202">AE105</f>
        <v>43556</v>
      </c>
      <c r="AG105" s="21">
        <f t="shared" si="202"/>
        <v>43556</v>
      </c>
      <c r="AH105" s="21">
        <f t="shared" si="202"/>
        <v>43556</v>
      </c>
      <c r="AI105" s="22">
        <f t="shared" si="202"/>
        <v>43556</v>
      </c>
      <c r="AJ105" s="21">
        <v>43922</v>
      </c>
      <c r="AK105" s="21">
        <f t="shared" ref="AK105:AN124" si="203">AJ105</f>
        <v>43922</v>
      </c>
      <c r="AL105" s="21">
        <f t="shared" si="203"/>
        <v>43922</v>
      </c>
      <c r="AM105" s="21">
        <f t="shared" si="203"/>
        <v>43922</v>
      </c>
      <c r="AN105" s="22">
        <f t="shared" si="203"/>
        <v>43922</v>
      </c>
      <c r="AO105" s="22">
        <v>44286</v>
      </c>
      <c r="AP105" s="15">
        <f t="shared" ref="AP105:AP137" si="204">IF(AA105="",AE105-Z105,AA105-Z105)</f>
        <v>0</v>
      </c>
      <c r="AQ105" s="16">
        <f t="shared" ref="AQ105:AQ137" si="205">IF(AP105&lt;AE105-Z105,MIN(AB105,AE105)-AA105,"")</f>
        <v>61</v>
      </c>
      <c r="AR105" s="15">
        <f t="shared" ref="AR105:AR137" si="206">IF(SUM(AP105,AQ105)&lt;AE105-Z105,MIN(AC105,AE105)-AB105,"")</f>
        <v>30</v>
      </c>
      <c r="AS105" s="15">
        <f t="shared" ref="AS105:AS137" si="207">IF(SUM(AP105:AR105)&lt;AE105-Z105,MIN(AD105,AE105)-AC105,"")</f>
        <v>123</v>
      </c>
      <c r="AT105" s="16">
        <f t="shared" ref="AT105:AT137" si="208">IF(AD105="","",AE105-AD105)</f>
        <v>151</v>
      </c>
      <c r="AU105" s="15">
        <f t="shared" ref="AU105:AU137" si="209">IF(AF105="",AJ105-AE105,AF105-AE105)</f>
        <v>0</v>
      </c>
      <c r="AV105" s="15">
        <f t="shared" ref="AV105:AV137" si="210">IF(AU105&lt;AJ105-AE105,MIN(AG105,AJ105)-AF105,"")</f>
        <v>0</v>
      </c>
      <c r="AW105" s="15">
        <f t="shared" ref="AW105:AW137" si="211">IF(SUM(AU105,AV105)&lt;AJ105-AE105,MIN(AH105,AJ105)-AG105,"")</f>
        <v>0</v>
      </c>
      <c r="AX105" s="15">
        <f t="shared" ref="AX105:AX137" si="212">IF(SUM(AU105:AW105)&lt;AJ105-AE105,MIN(AI105,AJ105)-AH105,"")</f>
        <v>0</v>
      </c>
      <c r="AY105" s="16">
        <f t="shared" ref="AY105:AY137" si="213">IF(AI105="","",AJ105-AI105)</f>
        <v>366</v>
      </c>
      <c r="AZ105" s="15">
        <f t="shared" ref="AZ105:AZ137" si="214">IF(AK105="",AO105-AJ105,AK105-AJ105)</f>
        <v>0</v>
      </c>
      <c r="BA105" s="15">
        <f t="shared" ref="BA105:BA137" si="215">IF(AZ105&lt;AO105-AJ105,MIN(AL105,AO105)-AK105,"")</f>
        <v>0</v>
      </c>
      <c r="BB105" s="15">
        <f t="shared" ref="BB105:BB137" si="216">IF(SUM(AZ105,BA105)&lt;AO105-AJ105,MIN(AM105,AO105)-AL105,"")</f>
        <v>0</v>
      </c>
      <c r="BC105" s="15">
        <f t="shared" ref="BC105:BC137" si="217">IF(SUM(AZ105:BB105)&lt;AO105-AJ105,MIN(AN105,AO105)-AM105,"")</f>
        <v>0</v>
      </c>
      <c r="BD105" s="16">
        <f t="shared" ref="BD105:BD136" si="218">IF(AN105="","",AO105-AN105+1)</f>
        <v>365</v>
      </c>
      <c r="BE105" s="6">
        <f t="shared" ref="BE105:BE137" si="219">AP105/$AQ$2</f>
        <v>0</v>
      </c>
      <c r="BF105" s="7">
        <f t="shared" ref="BF105:BF137" si="220">AQ105/$AQ$2</f>
        <v>1</v>
      </c>
      <c r="BG105" s="6">
        <f t="shared" ref="BG105:BG137" si="221">AR105/$AT$2</f>
        <v>9.8684210526315791E-2</v>
      </c>
      <c r="BH105" s="6">
        <f t="shared" ref="BH105:BH137" si="222">AS105/$AT$2</f>
        <v>0.40460526315789475</v>
      </c>
      <c r="BI105" s="8">
        <f t="shared" ref="BI105:BI137" si="223">AT105/$AT$2</f>
        <v>0.49671052631578949</v>
      </c>
      <c r="BJ105" s="7" t="b">
        <f t="shared" ref="BJ105:BJ137" si="224">SUM(BG105:BI105)=100%</f>
        <v>1</v>
      </c>
      <c r="BK105" s="6">
        <f t="shared" ref="BK105:BK137" si="225">AU105/$AY$2</f>
        <v>0</v>
      </c>
      <c r="BL105" s="8">
        <f t="shared" ref="BL105:BL137" si="226">AV105/$AY$2</f>
        <v>0</v>
      </c>
      <c r="BM105" s="8">
        <f t="shared" ref="BM105:BM137" si="227">AW105/$AY$2</f>
        <v>0</v>
      </c>
      <c r="BN105" s="8">
        <f t="shared" ref="BN105:BN137" si="228">AX105/$AY$2</f>
        <v>0</v>
      </c>
      <c r="BO105" s="8">
        <f t="shared" ref="BO105:BO137" si="229">AY105/$AY$2</f>
        <v>1</v>
      </c>
      <c r="BP105" s="7" t="b">
        <f t="shared" ref="BP105:BP137" si="230">SUM(BK105:BO105)=100%</f>
        <v>1</v>
      </c>
      <c r="BQ105" s="155">
        <f t="shared" ref="BQ105:BQ137" si="231">AZ105/$BD$2</f>
        <v>0</v>
      </c>
      <c r="BR105" s="8">
        <f t="shared" ref="BR105:BR137" si="232">BA105/$BD$2</f>
        <v>0</v>
      </c>
      <c r="BS105" s="8">
        <f t="shared" ref="BS105:BS137" si="233">BB105/$BD$2</f>
        <v>0</v>
      </c>
      <c r="BT105" s="8">
        <f t="shared" ref="BT105:BT137" si="234">BC105/$BD$2</f>
        <v>0</v>
      </c>
      <c r="BU105" s="8">
        <f t="shared" ref="BU105:BU137" si="235">BD105/$BD$2</f>
        <v>1</v>
      </c>
      <c r="BV105" s="7" t="b">
        <f t="shared" ref="BV105:BV137" si="236">SUM(BQ105:BU105)=100%</f>
        <v>1</v>
      </c>
      <c r="BW105" s="153">
        <v>1208.3699999999999</v>
      </c>
      <c r="BX105" s="151" t="s">
        <v>22</v>
      </c>
      <c r="BY105" s="151">
        <f>(M105*BG105)+(N105*BH105)+(O105*BI105)</f>
        <v>1663.0748026315787</v>
      </c>
      <c r="BZ105" s="254"/>
      <c r="CA105" s="112"/>
      <c r="CB105" s="166">
        <f>IFERROR((BY105-BW105)/BW105,0)</f>
        <v>0.37629600423014375</v>
      </c>
      <c r="CC105" s="254"/>
      <c r="CD105" s="112"/>
      <c r="CE105" s="8">
        <f>'LLU Compliance summary'!I$118</f>
        <v>0.43</v>
      </c>
      <c r="CF105" s="254"/>
      <c r="CG105" s="112"/>
      <c r="CH105" s="182" t="b">
        <f t="shared" ref="CH105:CH137" si="237">IF(CB105&gt;CE105,FALSE,TRUE)</f>
        <v>1</v>
      </c>
      <c r="CI105" s="254"/>
      <c r="CJ105" s="112"/>
      <c r="CK105" s="111">
        <f t="shared" ref="CK105:CK137" si="238">SUM($F105:$I105)*CH105</f>
        <v>1</v>
      </c>
      <c r="CL105" s="111"/>
      <c r="CN105" s="253">
        <v>0</v>
      </c>
      <c r="CO105" s="339"/>
      <c r="CP105" s="99"/>
      <c r="CQ105" s="100"/>
      <c r="CR105" s="60">
        <f t="shared" ref="CR105:CR137" si="239">CO105*F105</f>
        <v>0</v>
      </c>
      <c r="CS105" s="60">
        <f t="shared" ref="CS105:CS137" si="240">CP105*F105</f>
        <v>0</v>
      </c>
      <c r="CT105" s="61">
        <f t="shared" ref="CT105:CT137" si="241">CP105*F105</f>
        <v>0</v>
      </c>
      <c r="CU105" s="60">
        <f t="shared" ref="CU105:CU137" si="242">CR105*CB105</f>
        <v>0</v>
      </c>
      <c r="CV105" s="60">
        <f t="shared" ref="CV105:CV137" si="243">CS105*CC105</f>
        <v>0</v>
      </c>
      <c r="CW105" s="61">
        <f t="shared" ref="CW105:CW137" si="244">CT105*CD105</f>
        <v>0</v>
      </c>
      <c r="CX105" s="60">
        <f>CO105*$G105</f>
        <v>0</v>
      </c>
      <c r="CY105" s="60">
        <f>CP105*$G105</f>
        <v>0</v>
      </c>
      <c r="CZ105" s="61">
        <f t="shared" ref="CZ105:CZ137" si="245">CP105*$G105</f>
        <v>0</v>
      </c>
      <c r="DA105" s="60">
        <f t="shared" ref="DA105:DA137" si="246">CX105*$CB105</f>
        <v>0</v>
      </c>
      <c r="DB105" s="60">
        <f t="shared" ref="DB105:DB137" si="247">CY105*$CC105</f>
        <v>0</v>
      </c>
      <c r="DC105" s="61">
        <f t="shared" ref="DC105:DC137" si="248">CZ105*$CD105</f>
        <v>0</v>
      </c>
      <c r="DD105" s="60">
        <f t="shared" ref="DD105:DD137" si="249">CO105*$H105</f>
        <v>0</v>
      </c>
      <c r="DE105" s="60">
        <f t="shared" ref="DE105:DE137" si="250">CP105*$H105</f>
        <v>0</v>
      </c>
      <c r="DF105" s="61">
        <f t="shared" ref="DF105:DF137" si="251">CP105*$H105</f>
        <v>0</v>
      </c>
      <c r="DG105" s="60">
        <f t="shared" ref="DG105:DG137" si="252">DD105*$CB105</f>
        <v>0</v>
      </c>
      <c r="DH105" s="60">
        <f t="shared" ref="DH105:DH137" si="253">DE105*$CC105</f>
        <v>0</v>
      </c>
      <c r="DI105" s="61">
        <f t="shared" ref="DI105:DI137" si="254">DF105*$CD105</f>
        <v>0</v>
      </c>
      <c r="DJ105" s="339"/>
      <c r="DK105" s="60">
        <f t="shared" ref="DK105:DK137" si="255">CP105*$I105</f>
        <v>0</v>
      </c>
      <c r="DL105" s="61">
        <f t="shared" ref="DL105:DL137" si="256">CP105*$I105</f>
        <v>0</v>
      </c>
      <c r="DM105" s="339"/>
      <c r="DN105" s="60">
        <f>DK105*$CC105</f>
        <v>0</v>
      </c>
      <c r="DO105" s="61">
        <f>DL105*$CD105</f>
        <v>0</v>
      </c>
    </row>
    <row r="106" spans="1:119" ht="26.25" customHeight="1" outlineLevel="1" x14ac:dyDescent="0.25">
      <c r="A106" s="347">
        <v>2</v>
      </c>
      <c r="B106" s="139" t="s">
        <v>97</v>
      </c>
      <c r="C106" s="246" t="s">
        <v>251</v>
      </c>
      <c r="D106" s="121"/>
      <c r="E106" s="25"/>
      <c r="I106" s="34">
        <v>1</v>
      </c>
      <c r="K106" s="285">
        <f t="shared" ref="K106:K137" si="257">BW106</f>
        <v>22.36</v>
      </c>
      <c r="L106" s="223">
        <f t="shared" ref="L106:L137" si="258">K106</f>
        <v>22.36</v>
      </c>
      <c r="M106" s="183">
        <v>22.36</v>
      </c>
      <c r="N106" s="234">
        <v>31.69</v>
      </c>
      <c r="O106" s="223">
        <v>31.69</v>
      </c>
      <c r="P106" s="234"/>
      <c r="Q106" s="5"/>
      <c r="R106" s="5"/>
      <c r="S106" s="5"/>
      <c r="T106" s="211"/>
      <c r="U106" s="183"/>
      <c r="V106" s="5"/>
      <c r="W106" s="5"/>
      <c r="X106" s="5"/>
      <c r="Y106" s="2"/>
      <c r="Z106" s="255">
        <v>43191</v>
      </c>
      <c r="AA106" s="255">
        <f t="shared" ref="AA106:AA137" si="259">Z106</f>
        <v>43191</v>
      </c>
      <c r="AB106" s="21">
        <v>43252</v>
      </c>
      <c r="AC106" s="21">
        <v>43282</v>
      </c>
      <c r="AD106" s="21">
        <v>43405</v>
      </c>
      <c r="AE106" s="21">
        <v>43556</v>
      </c>
      <c r="AF106" s="21">
        <f t="shared" si="202"/>
        <v>43556</v>
      </c>
      <c r="AG106" s="21">
        <f t="shared" si="202"/>
        <v>43556</v>
      </c>
      <c r="AH106" s="21">
        <f t="shared" si="202"/>
        <v>43556</v>
      </c>
      <c r="AI106" s="22">
        <f t="shared" si="202"/>
        <v>43556</v>
      </c>
      <c r="AJ106" s="21">
        <v>43922</v>
      </c>
      <c r="AK106" s="21">
        <f t="shared" si="203"/>
        <v>43922</v>
      </c>
      <c r="AL106" s="21">
        <f t="shared" si="203"/>
        <v>43922</v>
      </c>
      <c r="AM106" s="21">
        <f t="shared" si="203"/>
        <v>43922</v>
      </c>
      <c r="AN106" s="22">
        <f t="shared" si="203"/>
        <v>43922</v>
      </c>
      <c r="AO106" s="22">
        <v>44286</v>
      </c>
      <c r="AP106" s="15">
        <f t="shared" si="204"/>
        <v>0</v>
      </c>
      <c r="AQ106" s="16">
        <f t="shared" si="205"/>
        <v>61</v>
      </c>
      <c r="AR106" s="15">
        <f t="shared" si="206"/>
        <v>30</v>
      </c>
      <c r="AS106" s="15">
        <f t="shared" si="207"/>
        <v>123</v>
      </c>
      <c r="AT106" s="16">
        <f t="shared" si="208"/>
        <v>151</v>
      </c>
      <c r="AU106" s="15">
        <f t="shared" si="209"/>
        <v>0</v>
      </c>
      <c r="AV106" s="15">
        <f t="shared" si="210"/>
        <v>0</v>
      </c>
      <c r="AW106" s="15">
        <f t="shared" si="211"/>
        <v>0</v>
      </c>
      <c r="AX106" s="15">
        <f t="shared" si="212"/>
        <v>0</v>
      </c>
      <c r="AY106" s="16">
        <f t="shared" si="213"/>
        <v>366</v>
      </c>
      <c r="AZ106" s="15">
        <f t="shared" si="214"/>
        <v>0</v>
      </c>
      <c r="BA106" s="15">
        <f t="shared" si="215"/>
        <v>0</v>
      </c>
      <c r="BB106" s="15">
        <f t="shared" si="216"/>
        <v>0</v>
      </c>
      <c r="BC106" s="15">
        <f t="shared" si="217"/>
        <v>0</v>
      </c>
      <c r="BD106" s="16">
        <f t="shared" si="218"/>
        <v>365</v>
      </c>
      <c r="BE106" s="6">
        <f t="shared" si="219"/>
        <v>0</v>
      </c>
      <c r="BF106" s="7">
        <f t="shared" si="220"/>
        <v>1</v>
      </c>
      <c r="BG106" s="6">
        <f t="shared" si="221"/>
        <v>9.8684210526315791E-2</v>
      </c>
      <c r="BH106" s="6">
        <f t="shared" si="222"/>
        <v>0.40460526315789475</v>
      </c>
      <c r="BI106" s="8">
        <f t="shared" si="223"/>
        <v>0.49671052631578949</v>
      </c>
      <c r="BJ106" s="7" t="b">
        <f t="shared" si="224"/>
        <v>1</v>
      </c>
      <c r="BK106" s="6">
        <f t="shared" si="225"/>
        <v>0</v>
      </c>
      <c r="BL106" s="8">
        <f t="shared" si="226"/>
        <v>0</v>
      </c>
      <c r="BM106" s="8">
        <f t="shared" si="227"/>
        <v>0</v>
      </c>
      <c r="BN106" s="8">
        <f t="shared" si="228"/>
        <v>0</v>
      </c>
      <c r="BO106" s="8">
        <f t="shared" si="229"/>
        <v>1</v>
      </c>
      <c r="BP106" s="7" t="b">
        <f t="shared" si="230"/>
        <v>1</v>
      </c>
      <c r="BQ106" s="155">
        <f t="shared" si="231"/>
        <v>0</v>
      </c>
      <c r="BR106" s="8">
        <f t="shared" si="232"/>
        <v>0</v>
      </c>
      <c r="BS106" s="8">
        <f t="shared" si="233"/>
        <v>0</v>
      </c>
      <c r="BT106" s="8">
        <f t="shared" si="234"/>
        <v>0</v>
      </c>
      <c r="BU106" s="8">
        <f t="shared" si="235"/>
        <v>1</v>
      </c>
      <c r="BV106" s="7" t="b">
        <f t="shared" si="236"/>
        <v>1</v>
      </c>
      <c r="BW106" s="153">
        <v>22.36</v>
      </c>
      <c r="BX106" s="151" t="s">
        <v>22</v>
      </c>
      <c r="BY106" s="151">
        <f t="shared" ref="BY106:BY137" si="260">(M106*BG106)+(N106*BH106)+(O106*BI106)</f>
        <v>30.769276315789476</v>
      </c>
      <c r="BZ106" s="254"/>
      <c r="CA106" s="112"/>
      <c r="CB106" s="166">
        <f t="shared" ref="CB106:CB137" si="261">IFERROR((BY106-BW106)/BW106,0)</f>
        <v>0.37608570285283888</v>
      </c>
      <c r="CC106" s="254"/>
      <c r="CD106" s="112"/>
      <c r="CE106" s="8">
        <f>'LLU Compliance summary'!I$118</f>
        <v>0.43</v>
      </c>
      <c r="CF106" s="254"/>
      <c r="CG106" s="112"/>
      <c r="CH106" s="182" t="b">
        <f t="shared" si="237"/>
        <v>1</v>
      </c>
      <c r="CI106" s="254"/>
      <c r="CJ106" s="112"/>
      <c r="CK106" s="111">
        <f t="shared" si="238"/>
        <v>1</v>
      </c>
      <c r="CL106" s="111"/>
      <c r="CN106" s="330">
        <v>0</v>
      </c>
      <c r="CO106" s="339"/>
      <c r="CP106" s="99"/>
      <c r="CQ106" s="100"/>
      <c r="CR106" s="60">
        <f t="shared" si="239"/>
        <v>0</v>
      </c>
      <c r="CS106" s="60">
        <f t="shared" si="240"/>
        <v>0</v>
      </c>
      <c r="CT106" s="61">
        <f t="shared" si="241"/>
        <v>0</v>
      </c>
      <c r="CU106" s="60">
        <f t="shared" si="242"/>
        <v>0</v>
      </c>
      <c r="CV106" s="60">
        <f t="shared" si="243"/>
        <v>0</v>
      </c>
      <c r="CW106" s="61">
        <f t="shared" si="244"/>
        <v>0</v>
      </c>
      <c r="CX106" s="60">
        <f>CO106*$G106</f>
        <v>0</v>
      </c>
      <c r="CY106" s="60">
        <f>CP106*$G106</f>
        <v>0</v>
      </c>
      <c r="CZ106" s="61">
        <f t="shared" si="245"/>
        <v>0</v>
      </c>
      <c r="DA106" s="60">
        <f t="shared" si="246"/>
        <v>0</v>
      </c>
      <c r="DB106" s="60">
        <f t="shared" si="247"/>
        <v>0</v>
      </c>
      <c r="DC106" s="61">
        <f t="shared" si="248"/>
        <v>0</v>
      </c>
      <c r="DD106" s="60">
        <f t="shared" si="249"/>
        <v>0</v>
      </c>
      <c r="DE106" s="60">
        <f t="shared" si="250"/>
        <v>0</v>
      </c>
      <c r="DF106" s="61">
        <f t="shared" si="251"/>
        <v>0</v>
      </c>
      <c r="DG106" s="60">
        <f t="shared" si="252"/>
        <v>0</v>
      </c>
      <c r="DH106" s="60">
        <f t="shared" si="253"/>
        <v>0</v>
      </c>
      <c r="DI106" s="61">
        <f t="shared" si="254"/>
        <v>0</v>
      </c>
      <c r="DJ106" s="339"/>
      <c r="DK106" s="60">
        <f t="shared" si="255"/>
        <v>0</v>
      </c>
      <c r="DL106" s="61">
        <f t="shared" si="256"/>
        <v>0</v>
      </c>
      <c r="DM106" s="339"/>
      <c r="DN106" s="60">
        <f t="shared" ref="DN106:DN137" si="262">DK106*$CC106</f>
        <v>0</v>
      </c>
      <c r="DO106" s="61">
        <f t="shared" ref="DO106:DO137" si="263">DL106*$CD106</f>
        <v>0</v>
      </c>
    </row>
    <row r="107" spans="1:119" ht="26.25" customHeight="1" outlineLevel="1" x14ac:dyDescent="0.25">
      <c r="A107" s="347">
        <v>3</v>
      </c>
      <c r="B107" s="139" t="s">
        <v>98</v>
      </c>
      <c r="C107" s="246" t="s">
        <v>251</v>
      </c>
      <c r="D107" s="121"/>
      <c r="E107" s="25"/>
      <c r="I107" s="34">
        <v>1</v>
      </c>
      <c r="K107" s="285">
        <f t="shared" si="257"/>
        <v>281.94</v>
      </c>
      <c r="L107" s="223">
        <f t="shared" si="258"/>
        <v>281.94</v>
      </c>
      <c r="M107" s="183">
        <v>281.94</v>
      </c>
      <c r="N107" s="234">
        <v>399.64000000000004</v>
      </c>
      <c r="O107" s="223">
        <v>399.64000000000004</v>
      </c>
      <c r="P107" s="234"/>
      <c r="Q107" s="5"/>
      <c r="R107" s="5"/>
      <c r="S107" s="5"/>
      <c r="T107" s="211"/>
      <c r="U107" s="183"/>
      <c r="V107" s="5"/>
      <c r="W107" s="5"/>
      <c r="X107" s="5"/>
      <c r="Y107" s="2"/>
      <c r="Z107" s="255">
        <v>43191</v>
      </c>
      <c r="AA107" s="255">
        <f t="shared" si="259"/>
        <v>43191</v>
      </c>
      <c r="AB107" s="21">
        <v>43252</v>
      </c>
      <c r="AC107" s="21">
        <v>43282</v>
      </c>
      <c r="AD107" s="21">
        <v>43405</v>
      </c>
      <c r="AE107" s="21">
        <v>43556</v>
      </c>
      <c r="AF107" s="21">
        <f t="shared" si="202"/>
        <v>43556</v>
      </c>
      <c r="AG107" s="21">
        <f t="shared" si="202"/>
        <v>43556</v>
      </c>
      <c r="AH107" s="21">
        <f t="shared" si="202"/>
        <v>43556</v>
      </c>
      <c r="AI107" s="22">
        <f t="shared" si="202"/>
        <v>43556</v>
      </c>
      <c r="AJ107" s="21">
        <v>43922</v>
      </c>
      <c r="AK107" s="21">
        <f t="shared" si="203"/>
        <v>43922</v>
      </c>
      <c r="AL107" s="21">
        <f t="shared" si="203"/>
        <v>43922</v>
      </c>
      <c r="AM107" s="21">
        <f t="shared" si="203"/>
        <v>43922</v>
      </c>
      <c r="AN107" s="22">
        <f t="shared" si="203"/>
        <v>43922</v>
      </c>
      <c r="AO107" s="22">
        <v>44286</v>
      </c>
      <c r="AP107" s="15">
        <f t="shared" si="204"/>
        <v>0</v>
      </c>
      <c r="AQ107" s="16">
        <f t="shared" si="205"/>
        <v>61</v>
      </c>
      <c r="AR107" s="15">
        <f t="shared" si="206"/>
        <v>30</v>
      </c>
      <c r="AS107" s="15">
        <f t="shared" si="207"/>
        <v>123</v>
      </c>
      <c r="AT107" s="16">
        <f t="shared" si="208"/>
        <v>151</v>
      </c>
      <c r="AU107" s="15">
        <f t="shared" si="209"/>
        <v>0</v>
      </c>
      <c r="AV107" s="15">
        <f t="shared" si="210"/>
        <v>0</v>
      </c>
      <c r="AW107" s="15">
        <f t="shared" si="211"/>
        <v>0</v>
      </c>
      <c r="AX107" s="15">
        <f t="shared" si="212"/>
        <v>0</v>
      </c>
      <c r="AY107" s="16">
        <f t="shared" si="213"/>
        <v>366</v>
      </c>
      <c r="AZ107" s="15">
        <f t="shared" si="214"/>
        <v>0</v>
      </c>
      <c r="BA107" s="15">
        <f t="shared" si="215"/>
        <v>0</v>
      </c>
      <c r="BB107" s="15">
        <f t="shared" si="216"/>
        <v>0</v>
      </c>
      <c r="BC107" s="15">
        <f t="shared" si="217"/>
        <v>0</v>
      </c>
      <c r="BD107" s="16">
        <f t="shared" si="218"/>
        <v>365</v>
      </c>
      <c r="BE107" s="6">
        <f t="shared" si="219"/>
        <v>0</v>
      </c>
      <c r="BF107" s="7">
        <f t="shared" si="220"/>
        <v>1</v>
      </c>
      <c r="BG107" s="6">
        <f t="shared" si="221"/>
        <v>9.8684210526315791E-2</v>
      </c>
      <c r="BH107" s="6">
        <f t="shared" si="222"/>
        <v>0.40460526315789475</v>
      </c>
      <c r="BI107" s="8">
        <f t="shared" si="223"/>
        <v>0.49671052631578949</v>
      </c>
      <c r="BJ107" s="7" t="b">
        <f t="shared" si="224"/>
        <v>1</v>
      </c>
      <c r="BK107" s="6">
        <f t="shared" si="225"/>
        <v>0</v>
      </c>
      <c r="BL107" s="8">
        <f t="shared" si="226"/>
        <v>0</v>
      </c>
      <c r="BM107" s="8">
        <f t="shared" si="227"/>
        <v>0</v>
      </c>
      <c r="BN107" s="8">
        <f t="shared" si="228"/>
        <v>0</v>
      </c>
      <c r="BO107" s="8">
        <f t="shared" si="229"/>
        <v>1</v>
      </c>
      <c r="BP107" s="7" t="b">
        <f t="shared" si="230"/>
        <v>1</v>
      </c>
      <c r="BQ107" s="155">
        <f t="shared" si="231"/>
        <v>0</v>
      </c>
      <c r="BR107" s="8">
        <f t="shared" si="232"/>
        <v>0</v>
      </c>
      <c r="BS107" s="8">
        <f t="shared" si="233"/>
        <v>0</v>
      </c>
      <c r="BT107" s="8">
        <f t="shared" si="234"/>
        <v>0</v>
      </c>
      <c r="BU107" s="8">
        <f t="shared" si="235"/>
        <v>1</v>
      </c>
      <c r="BV107" s="7" t="b">
        <f t="shared" si="236"/>
        <v>1</v>
      </c>
      <c r="BW107" s="153">
        <v>281.94</v>
      </c>
      <c r="BX107" s="151" t="s">
        <v>22</v>
      </c>
      <c r="BY107" s="151">
        <f t="shared" si="260"/>
        <v>388.0248684210527</v>
      </c>
      <c r="BZ107" s="254"/>
      <c r="CA107" s="112"/>
      <c r="CB107" s="166">
        <f t="shared" si="261"/>
        <v>0.37626753359244058</v>
      </c>
      <c r="CC107" s="254"/>
      <c r="CD107" s="112"/>
      <c r="CE107" s="8">
        <f>'LLU Compliance summary'!I$118</f>
        <v>0.43</v>
      </c>
      <c r="CF107" s="254"/>
      <c r="CG107" s="112"/>
      <c r="CH107" s="182" t="b">
        <f t="shared" si="237"/>
        <v>1</v>
      </c>
      <c r="CI107" s="254"/>
      <c r="CJ107" s="112"/>
      <c r="CK107" s="111">
        <f t="shared" si="238"/>
        <v>1</v>
      </c>
      <c r="CL107" s="111"/>
      <c r="CN107" s="330">
        <v>0</v>
      </c>
      <c r="CO107" s="339"/>
      <c r="CP107" s="99"/>
      <c r="CQ107" s="100"/>
      <c r="CR107" s="60">
        <f t="shared" si="239"/>
        <v>0</v>
      </c>
      <c r="CS107" s="60">
        <f t="shared" si="240"/>
        <v>0</v>
      </c>
      <c r="CT107" s="61">
        <f t="shared" si="241"/>
        <v>0</v>
      </c>
      <c r="CU107" s="60">
        <f t="shared" si="242"/>
        <v>0</v>
      </c>
      <c r="CV107" s="60">
        <f t="shared" si="243"/>
        <v>0</v>
      </c>
      <c r="CW107" s="61">
        <f t="shared" si="244"/>
        <v>0</v>
      </c>
      <c r="CX107" s="60">
        <f t="shared" ref="CX107:CX137" si="264">CO107*$G107</f>
        <v>0</v>
      </c>
      <c r="CY107" s="60">
        <f t="shared" ref="CY107:CY137" si="265">CP107*$G107</f>
        <v>0</v>
      </c>
      <c r="CZ107" s="61">
        <f t="shared" si="245"/>
        <v>0</v>
      </c>
      <c r="DA107" s="60">
        <f t="shared" si="246"/>
        <v>0</v>
      </c>
      <c r="DB107" s="60">
        <f t="shared" si="247"/>
        <v>0</v>
      </c>
      <c r="DC107" s="61">
        <f t="shared" si="248"/>
        <v>0</v>
      </c>
      <c r="DD107" s="60">
        <f t="shared" si="249"/>
        <v>0</v>
      </c>
      <c r="DE107" s="60">
        <f t="shared" si="250"/>
        <v>0</v>
      </c>
      <c r="DF107" s="61">
        <f t="shared" si="251"/>
        <v>0</v>
      </c>
      <c r="DG107" s="60">
        <f t="shared" si="252"/>
        <v>0</v>
      </c>
      <c r="DH107" s="60">
        <f t="shared" si="253"/>
        <v>0</v>
      </c>
      <c r="DI107" s="61">
        <f t="shared" si="254"/>
        <v>0</v>
      </c>
      <c r="DJ107" s="339"/>
      <c r="DK107" s="60">
        <f t="shared" si="255"/>
        <v>0</v>
      </c>
      <c r="DL107" s="61">
        <f t="shared" si="256"/>
        <v>0</v>
      </c>
      <c r="DM107" s="339"/>
      <c r="DN107" s="60">
        <f t="shared" si="262"/>
        <v>0</v>
      </c>
      <c r="DO107" s="61">
        <f t="shared" si="263"/>
        <v>0</v>
      </c>
    </row>
    <row r="108" spans="1:119" ht="26.25" customHeight="1" outlineLevel="1" x14ac:dyDescent="0.25">
      <c r="A108" s="347">
        <v>4</v>
      </c>
      <c r="B108" s="139" t="s">
        <v>27</v>
      </c>
      <c r="C108" s="246" t="s">
        <v>251</v>
      </c>
      <c r="D108" s="121"/>
      <c r="E108" s="25"/>
      <c r="I108" s="34">
        <v>1</v>
      </c>
      <c r="K108" s="285">
        <f t="shared" si="257"/>
        <v>6225.3</v>
      </c>
      <c r="L108" s="223">
        <f t="shared" si="258"/>
        <v>6225.3</v>
      </c>
      <c r="M108" s="183">
        <v>6225.3</v>
      </c>
      <c r="N108" s="234">
        <v>8824.3700000000008</v>
      </c>
      <c r="O108" s="223">
        <v>8824.3700000000008</v>
      </c>
      <c r="P108" s="234"/>
      <c r="Q108" s="5"/>
      <c r="R108" s="5"/>
      <c r="S108" s="5"/>
      <c r="T108" s="211"/>
      <c r="U108" s="183"/>
      <c r="V108" s="5"/>
      <c r="W108" s="5"/>
      <c r="X108" s="5"/>
      <c r="Y108" s="2"/>
      <c r="Z108" s="255">
        <v>43191</v>
      </c>
      <c r="AA108" s="255">
        <f t="shared" si="259"/>
        <v>43191</v>
      </c>
      <c r="AB108" s="21">
        <v>43252</v>
      </c>
      <c r="AC108" s="21">
        <v>43282</v>
      </c>
      <c r="AD108" s="21">
        <v>43405</v>
      </c>
      <c r="AE108" s="21">
        <v>43556</v>
      </c>
      <c r="AF108" s="21">
        <f t="shared" si="202"/>
        <v>43556</v>
      </c>
      <c r="AG108" s="21">
        <f t="shared" si="202"/>
        <v>43556</v>
      </c>
      <c r="AH108" s="21">
        <f t="shared" si="202"/>
        <v>43556</v>
      </c>
      <c r="AI108" s="22">
        <f t="shared" si="202"/>
        <v>43556</v>
      </c>
      <c r="AJ108" s="21">
        <v>43922</v>
      </c>
      <c r="AK108" s="21">
        <f t="shared" si="203"/>
        <v>43922</v>
      </c>
      <c r="AL108" s="21">
        <f t="shared" si="203"/>
        <v>43922</v>
      </c>
      <c r="AM108" s="21">
        <f t="shared" si="203"/>
        <v>43922</v>
      </c>
      <c r="AN108" s="22">
        <f t="shared" si="203"/>
        <v>43922</v>
      </c>
      <c r="AO108" s="22">
        <v>44286</v>
      </c>
      <c r="AP108" s="15">
        <f t="shared" si="204"/>
        <v>0</v>
      </c>
      <c r="AQ108" s="16">
        <f t="shared" si="205"/>
        <v>61</v>
      </c>
      <c r="AR108" s="15">
        <f t="shared" si="206"/>
        <v>30</v>
      </c>
      <c r="AS108" s="15">
        <f t="shared" si="207"/>
        <v>123</v>
      </c>
      <c r="AT108" s="16">
        <f t="shared" si="208"/>
        <v>151</v>
      </c>
      <c r="AU108" s="15">
        <f t="shared" si="209"/>
        <v>0</v>
      </c>
      <c r="AV108" s="15">
        <f t="shared" si="210"/>
        <v>0</v>
      </c>
      <c r="AW108" s="15">
        <f t="shared" si="211"/>
        <v>0</v>
      </c>
      <c r="AX108" s="15">
        <f t="shared" si="212"/>
        <v>0</v>
      </c>
      <c r="AY108" s="16">
        <f t="shared" si="213"/>
        <v>366</v>
      </c>
      <c r="AZ108" s="15">
        <f t="shared" si="214"/>
        <v>0</v>
      </c>
      <c r="BA108" s="15">
        <f t="shared" si="215"/>
        <v>0</v>
      </c>
      <c r="BB108" s="15">
        <f t="shared" si="216"/>
        <v>0</v>
      </c>
      <c r="BC108" s="15">
        <f t="shared" si="217"/>
        <v>0</v>
      </c>
      <c r="BD108" s="16">
        <f t="shared" si="218"/>
        <v>365</v>
      </c>
      <c r="BE108" s="6">
        <f t="shared" si="219"/>
        <v>0</v>
      </c>
      <c r="BF108" s="7">
        <f t="shared" si="220"/>
        <v>1</v>
      </c>
      <c r="BG108" s="6">
        <f t="shared" si="221"/>
        <v>9.8684210526315791E-2</v>
      </c>
      <c r="BH108" s="6">
        <f t="shared" si="222"/>
        <v>0.40460526315789475</v>
      </c>
      <c r="BI108" s="8">
        <f t="shared" si="223"/>
        <v>0.49671052631578949</v>
      </c>
      <c r="BJ108" s="7" t="b">
        <f t="shared" si="224"/>
        <v>1</v>
      </c>
      <c r="BK108" s="6">
        <f t="shared" si="225"/>
        <v>0</v>
      </c>
      <c r="BL108" s="8">
        <f t="shared" si="226"/>
        <v>0</v>
      </c>
      <c r="BM108" s="8">
        <f t="shared" si="227"/>
        <v>0</v>
      </c>
      <c r="BN108" s="8">
        <f t="shared" si="228"/>
        <v>0</v>
      </c>
      <c r="BO108" s="8">
        <f t="shared" si="229"/>
        <v>1</v>
      </c>
      <c r="BP108" s="7" t="b">
        <f t="shared" si="230"/>
        <v>1</v>
      </c>
      <c r="BQ108" s="155">
        <f t="shared" si="231"/>
        <v>0</v>
      </c>
      <c r="BR108" s="8">
        <f t="shared" si="232"/>
        <v>0</v>
      </c>
      <c r="BS108" s="8">
        <f t="shared" si="233"/>
        <v>0</v>
      </c>
      <c r="BT108" s="8">
        <f t="shared" si="234"/>
        <v>0</v>
      </c>
      <c r="BU108" s="8">
        <f t="shared" si="235"/>
        <v>1</v>
      </c>
      <c r="BV108" s="7" t="b">
        <f t="shared" si="236"/>
        <v>1</v>
      </c>
      <c r="BW108" s="153">
        <v>6225.3</v>
      </c>
      <c r="BX108" s="151" t="s">
        <v>22</v>
      </c>
      <c r="BY108" s="151">
        <f t="shared" si="260"/>
        <v>8567.8828289473695</v>
      </c>
      <c r="BZ108" s="254"/>
      <c r="CA108" s="112"/>
      <c r="CB108" s="166">
        <f t="shared" si="261"/>
        <v>0.37630039177989322</v>
      </c>
      <c r="CC108" s="254"/>
      <c r="CD108" s="112"/>
      <c r="CE108" s="8">
        <f>'LLU Compliance summary'!I$118</f>
        <v>0.43</v>
      </c>
      <c r="CF108" s="254"/>
      <c r="CG108" s="112"/>
      <c r="CH108" s="182" t="b">
        <f t="shared" si="237"/>
        <v>1</v>
      </c>
      <c r="CI108" s="254"/>
      <c r="CJ108" s="112"/>
      <c r="CK108" s="111">
        <f t="shared" si="238"/>
        <v>1</v>
      </c>
      <c r="CL108" s="111"/>
      <c r="CN108" s="330">
        <v>0</v>
      </c>
      <c r="CO108" s="339"/>
      <c r="CP108" s="99"/>
      <c r="CQ108" s="100"/>
      <c r="CR108" s="60">
        <f t="shared" si="239"/>
        <v>0</v>
      </c>
      <c r="CS108" s="60">
        <f t="shared" si="240"/>
        <v>0</v>
      </c>
      <c r="CT108" s="61">
        <f t="shared" si="241"/>
        <v>0</v>
      </c>
      <c r="CU108" s="60">
        <f t="shared" si="242"/>
        <v>0</v>
      </c>
      <c r="CV108" s="60">
        <f t="shared" si="243"/>
        <v>0</v>
      </c>
      <c r="CW108" s="61">
        <f t="shared" si="244"/>
        <v>0</v>
      </c>
      <c r="CX108" s="60">
        <f t="shared" si="264"/>
        <v>0</v>
      </c>
      <c r="CY108" s="60">
        <f t="shared" si="265"/>
        <v>0</v>
      </c>
      <c r="CZ108" s="61">
        <f t="shared" si="245"/>
        <v>0</v>
      </c>
      <c r="DA108" s="60">
        <f t="shared" si="246"/>
        <v>0</v>
      </c>
      <c r="DB108" s="60">
        <f t="shared" si="247"/>
        <v>0</v>
      </c>
      <c r="DC108" s="61">
        <f t="shared" si="248"/>
        <v>0</v>
      </c>
      <c r="DD108" s="60">
        <f t="shared" si="249"/>
        <v>0</v>
      </c>
      <c r="DE108" s="60">
        <f t="shared" si="250"/>
        <v>0</v>
      </c>
      <c r="DF108" s="61">
        <f t="shared" si="251"/>
        <v>0</v>
      </c>
      <c r="DG108" s="60">
        <f t="shared" si="252"/>
        <v>0</v>
      </c>
      <c r="DH108" s="60">
        <f t="shared" si="253"/>
        <v>0</v>
      </c>
      <c r="DI108" s="61">
        <f t="shared" si="254"/>
        <v>0</v>
      </c>
      <c r="DJ108" s="339"/>
      <c r="DK108" s="60">
        <f t="shared" si="255"/>
        <v>0</v>
      </c>
      <c r="DL108" s="61">
        <f t="shared" si="256"/>
        <v>0</v>
      </c>
      <c r="DM108" s="339"/>
      <c r="DN108" s="60">
        <f t="shared" si="262"/>
        <v>0</v>
      </c>
      <c r="DO108" s="61">
        <f t="shared" si="263"/>
        <v>0</v>
      </c>
    </row>
    <row r="109" spans="1:119" ht="26.25" customHeight="1" outlineLevel="1" x14ac:dyDescent="0.25">
      <c r="A109" s="347">
        <v>5</v>
      </c>
      <c r="B109" s="139" t="s">
        <v>120</v>
      </c>
      <c r="C109" s="246" t="s">
        <v>251</v>
      </c>
      <c r="D109" s="121"/>
      <c r="E109" s="25"/>
      <c r="I109" s="34">
        <v>1</v>
      </c>
      <c r="K109" s="285">
        <f t="shared" si="257"/>
        <v>353.55</v>
      </c>
      <c r="L109" s="223">
        <f t="shared" si="258"/>
        <v>353.55</v>
      </c>
      <c r="M109" s="183">
        <v>353.55</v>
      </c>
      <c r="N109" s="234">
        <v>501.15</v>
      </c>
      <c r="O109" s="223">
        <v>501.15</v>
      </c>
      <c r="P109" s="234"/>
      <c r="Q109" s="5"/>
      <c r="R109" s="5"/>
      <c r="S109" s="5"/>
      <c r="T109" s="211"/>
      <c r="U109" s="183"/>
      <c r="V109" s="5"/>
      <c r="W109" s="5"/>
      <c r="X109" s="5"/>
      <c r="Y109" s="2"/>
      <c r="Z109" s="255">
        <v>43191</v>
      </c>
      <c r="AA109" s="255">
        <f t="shared" si="259"/>
        <v>43191</v>
      </c>
      <c r="AB109" s="21">
        <v>43252</v>
      </c>
      <c r="AC109" s="21">
        <v>43282</v>
      </c>
      <c r="AD109" s="21">
        <v>43405</v>
      </c>
      <c r="AE109" s="21">
        <v>43556</v>
      </c>
      <c r="AF109" s="21">
        <f t="shared" si="202"/>
        <v>43556</v>
      </c>
      <c r="AG109" s="21">
        <f t="shared" si="202"/>
        <v>43556</v>
      </c>
      <c r="AH109" s="21">
        <f t="shared" si="202"/>
        <v>43556</v>
      </c>
      <c r="AI109" s="22">
        <f t="shared" si="202"/>
        <v>43556</v>
      </c>
      <c r="AJ109" s="21">
        <v>43922</v>
      </c>
      <c r="AK109" s="21">
        <f t="shared" si="203"/>
        <v>43922</v>
      </c>
      <c r="AL109" s="21">
        <f t="shared" si="203"/>
        <v>43922</v>
      </c>
      <c r="AM109" s="21">
        <f t="shared" si="203"/>
        <v>43922</v>
      </c>
      <c r="AN109" s="22">
        <f t="shared" si="203"/>
        <v>43922</v>
      </c>
      <c r="AO109" s="22">
        <v>44286</v>
      </c>
      <c r="AP109" s="15">
        <f t="shared" si="204"/>
        <v>0</v>
      </c>
      <c r="AQ109" s="16">
        <f t="shared" si="205"/>
        <v>61</v>
      </c>
      <c r="AR109" s="15">
        <f t="shared" si="206"/>
        <v>30</v>
      </c>
      <c r="AS109" s="15">
        <f t="shared" si="207"/>
        <v>123</v>
      </c>
      <c r="AT109" s="16">
        <f t="shared" si="208"/>
        <v>151</v>
      </c>
      <c r="AU109" s="15">
        <f t="shared" si="209"/>
        <v>0</v>
      </c>
      <c r="AV109" s="15">
        <f t="shared" si="210"/>
        <v>0</v>
      </c>
      <c r="AW109" s="15">
        <f t="shared" si="211"/>
        <v>0</v>
      </c>
      <c r="AX109" s="15">
        <f t="shared" si="212"/>
        <v>0</v>
      </c>
      <c r="AY109" s="16">
        <f t="shared" si="213"/>
        <v>366</v>
      </c>
      <c r="AZ109" s="15">
        <f t="shared" si="214"/>
        <v>0</v>
      </c>
      <c r="BA109" s="15">
        <f t="shared" si="215"/>
        <v>0</v>
      </c>
      <c r="BB109" s="15">
        <f t="shared" si="216"/>
        <v>0</v>
      </c>
      <c r="BC109" s="15">
        <f t="shared" si="217"/>
        <v>0</v>
      </c>
      <c r="BD109" s="16">
        <f t="shared" si="218"/>
        <v>365</v>
      </c>
      <c r="BE109" s="6">
        <f t="shared" si="219"/>
        <v>0</v>
      </c>
      <c r="BF109" s="7">
        <f t="shared" si="220"/>
        <v>1</v>
      </c>
      <c r="BG109" s="6">
        <f t="shared" si="221"/>
        <v>9.8684210526315791E-2</v>
      </c>
      <c r="BH109" s="6">
        <f t="shared" si="222"/>
        <v>0.40460526315789475</v>
      </c>
      <c r="BI109" s="8">
        <f t="shared" si="223"/>
        <v>0.49671052631578949</v>
      </c>
      <c r="BJ109" s="7" t="b">
        <f t="shared" si="224"/>
        <v>1</v>
      </c>
      <c r="BK109" s="6">
        <f t="shared" si="225"/>
        <v>0</v>
      </c>
      <c r="BL109" s="8">
        <f t="shared" si="226"/>
        <v>0</v>
      </c>
      <c r="BM109" s="8">
        <f t="shared" si="227"/>
        <v>0</v>
      </c>
      <c r="BN109" s="8">
        <f t="shared" si="228"/>
        <v>0</v>
      </c>
      <c r="BO109" s="8">
        <f t="shared" si="229"/>
        <v>1</v>
      </c>
      <c r="BP109" s="7" t="b">
        <f t="shared" si="230"/>
        <v>1</v>
      </c>
      <c r="BQ109" s="155">
        <f t="shared" si="231"/>
        <v>0</v>
      </c>
      <c r="BR109" s="8">
        <f t="shared" si="232"/>
        <v>0</v>
      </c>
      <c r="BS109" s="8">
        <f t="shared" si="233"/>
        <v>0</v>
      </c>
      <c r="BT109" s="8">
        <f t="shared" si="234"/>
        <v>0</v>
      </c>
      <c r="BU109" s="8">
        <f t="shared" si="235"/>
        <v>1</v>
      </c>
      <c r="BV109" s="7" t="b">
        <f t="shared" si="236"/>
        <v>1</v>
      </c>
      <c r="BW109" s="153">
        <v>353.55</v>
      </c>
      <c r="BX109" s="151" t="s">
        <v>22</v>
      </c>
      <c r="BY109" s="151">
        <f t="shared" si="260"/>
        <v>486.58421052631581</v>
      </c>
      <c r="BZ109" s="254"/>
      <c r="CA109" s="112"/>
      <c r="CB109" s="166">
        <f t="shared" si="261"/>
        <v>0.37628117812562806</v>
      </c>
      <c r="CC109" s="254"/>
      <c r="CD109" s="112"/>
      <c r="CE109" s="8">
        <f>'LLU Compliance summary'!I$118</f>
        <v>0.43</v>
      </c>
      <c r="CF109" s="254"/>
      <c r="CG109" s="112"/>
      <c r="CH109" s="182" t="b">
        <f t="shared" si="237"/>
        <v>1</v>
      </c>
      <c r="CI109" s="254"/>
      <c r="CJ109" s="112"/>
      <c r="CK109" s="111">
        <f t="shared" si="238"/>
        <v>1</v>
      </c>
      <c r="CL109" s="111"/>
      <c r="CN109" s="330">
        <v>0</v>
      </c>
      <c r="CO109" s="339"/>
      <c r="CP109" s="99"/>
      <c r="CQ109" s="100"/>
      <c r="CR109" s="60">
        <f t="shared" si="239"/>
        <v>0</v>
      </c>
      <c r="CS109" s="60">
        <f t="shared" si="240"/>
        <v>0</v>
      </c>
      <c r="CT109" s="61">
        <f t="shared" si="241"/>
        <v>0</v>
      </c>
      <c r="CU109" s="60">
        <f t="shared" si="242"/>
        <v>0</v>
      </c>
      <c r="CV109" s="60">
        <f t="shared" si="243"/>
        <v>0</v>
      </c>
      <c r="CW109" s="61">
        <f t="shared" si="244"/>
        <v>0</v>
      </c>
      <c r="CX109" s="60">
        <f t="shared" si="264"/>
        <v>0</v>
      </c>
      <c r="CY109" s="60">
        <f t="shared" si="265"/>
        <v>0</v>
      </c>
      <c r="CZ109" s="61">
        <f t="shared" si="245"/>
        <v>0</v>
      </c>
      <c r="DA109" s="60">
        <f t="shared" si="246"/>
        <v>0</v>
      </c>
      <c r="DB109" s="60">
        <f t="shared" si="247"/>
        <v>0</v>
      </c>
      <c r="DC109" s="61">
        <f t="shared" si="248"/>
        <v>0</v>
      </c>
      <c r="DD109" s="60">
        <f t="shared" si="249"/>
        <v>0</v>
      </c>
      <c r="DE109" s="60">
        <f t="shared" si="250"/>
        <v>0</v>
      </c>
      <c r="DF109" s="61">
        <f t="shared" si="251"/>
        <v>0</v>
      </c>
      <c r="DG109" s="60">
        <f t="shared" si="252"/>
        <v>0</v>
      </c>
      <c r="DH109" s="60">
        <f t="shared" si="253"/>
        <v>0</v>
      </c>
      <c r="DI109" s="61">
        <f t="shared" si="254"/>
        <v>0</v>
      </c>
      <c r="DJ109" s="339"/>
      <c r="DK109" s="60">
        <f t="shared" si="255"/>
        <v>0</v>
      </c>
      <c r="DL109" s="61">
        <f t="shared" si="256"/>
        <v>0</v>
      </c>
      <c r="DM109" s="339"/>
      <c r="DN109" s="60">
        <f t="shared" si="262"/>
        <v>0</v>
      </c>
      <c r="DO109" s="61">
        <f t="shared" si="263"/>
        <v>0</v>
      </c>
    </row>
    <row r="110" spans="1:119" ht="26.25" customHeight="1" outlineLevel="1" x14ac:dyDescent="0.25">
      <c r="A110" s="347">
        <v>6</v>
      </c>
      <c r="B110" s="139" t="s">
        <v>99</v>
      </c>
      <c r="C110" s="246" t="s">
        <v>251</v>
      </c>
      <c r="D110" s="121"/>
      <c r="E110" s="25"/>
      <c r="I110" s="34">
        <v>1</v>
      </c>
      <c r="K110" s="285">
        <f t="shared" si="257"/>
        <v>577.33000000000004</v>
      </c>
      <c r="L110" s="223">
        <f t="shared" si="258"/>
        <v>577.33000000000004</v>
      </c>
      <c r="M110" s="183">
        <v>577.33000000000004</v>
      </c>
      <c r="N110" s="234">
        <v>818.36</v>
      </c>
      <c r="O110" s="223">
        <v>818.36</v>
      </c>
      <c r="P110" s="234"/>
      <c r="Q110" s="5"/>
      <c r="R110" s="5"/>
      <c r="S110" s="5"/>
      <c r="T110" s="211"/>
      <c r="U110" s="183"/>
      <c r="V110" s="5"/>
      <c r="W110" s="5"/>
      <c r="X110" s="5"/>
      <c r="Y110" s="2"/>
      <c r="Z110" s="255">
        <v>43191</v>
      </c>
      <c r="AA110" s="255">
        <f t="shared" si="259"/>
        <v>43191</v>
      </c>
      <c r="AB110" s="21">
        <v>43252</v>
      </c>
      <c r="AC110" s="21">
        <v>43282</v>
      </c>
      <c r="AD110" s="21">
        <v>43405</v>
      </c>
      <c r="AE110" s="21">
        <v>43556</v>
      </c>
      <c r="AF110" s="21">
        <f t="shared" si="202"/>
        <v>43556</v>
      </c>
      <c r="AG110" s="21">
        <f t="shared" si="202"/>
        <v>43556</v>
      </c>
      <c r="AH110" s="21">
        <f t="shared" si="202"/>
        <v>43556</v>
      </c>
      <c r="AI110" s="22">
        <f t="shared" si="202"/>
        <v>43556</v>
      </c>
      <c r="AJ110" s="21">
        <v>43922</v>
      </c>
      <c r="AK110" s="21">
        <f t="shared" si="203"/>
        <v>43922</v>
      </c>
      <c r="AL110" s="21">
        <f t="shared" si="203"/>
        <v>43922</v>
      </c>
      <c r="AM110" s="21">
        <f t="shared" si="203"/>
        <v>43922</v>
      </c>
      <c r="AN110" s="22">
        <f t="shared" si="203"/>
        <v>43922</v>
      </c>
      <c r="AO110" s="22">
        <v>44286</v>
      </c>
      <c r="AP110" s="15">
        <f t="shared" si="204"/>
        <v>0</v>
      </c>
      <c r="AQ110" s="16">
        <f t="shared" si="205"/>
        <v>61</v>
      </c>
      <c r="AR110" s="15">
        <f t="shared" si="206"/>
        <v>30</v>
      </c>
      <c r="AS110" s="15">
        <f t="shared" si="207"/>
        <v>123</v>
      </c>
      <c r="AT110" s="16">
        <f t="shared" si="208"/>
        <v>151</v>
      </c>
      <c r="AU110" s="15">
        <f t="shared" si="209"/>
        <v>0</v>
      </c>
      <c r="AV110" s="15">
        <f t="shared" si="210"/>
        <v>0</v>
      </c>
      <c r="AW110" s="15">
        <f t="shared" si="211"/>
        <v>0</v>
      </c>
      <c r="AX110" s="15">
        <f t="shared" si="212"/>
        <v>0</v>
      </c>
      <c r="AY110" s="16">
        <f t="shared" si="213"/>
        <v>366</v>
      </c>
      <c r="AZ110" s="15">
        <f t="shared" si="214"/>
        <v>0</v>
      </c>
      <c r="BA110" s="15">
        <f t="shared" si="215"/>
        <v>0</v>
      </c>
      <c r="BB110" s="15">
        <f t="shared" si="216"/>
        <v>0</v>
      </c>
      <c r="BC110" s="15">
        <f t="shared" si="217"/>
        <v>0</v>
      </c>
      <c r="BD110" s="16">
        <f t="shared" si="218"/>
        <v>365</v>
      </c>
      <c r="BE110" s="6">
        <f t="shared" si="219"/>
        <v>0</v>
      </c>
      <c r="BF110" s="7">
        <f t="shared" si="220"/>
        <v>1</v>
      </c>
      <c r="BG110" s="6">
        <f t="shared" si="221"/>
        <v>9.8684210526315791E-2</v>
      </c>
      <c r="BH110" s="6">
        <f t="shared" si="222"/>
        <v>0.40460526315789475</v>
      </c>
      <c r="BI110" s="8">
        <f t="shared" si="223"/>
        <v>0.49671052631578949</v>
      </c>
      <c r="BJ110" s="7" t="b">
        <f t="shared" si="224"/>
        <v>1</v>
      </c>
      <c r="BK110" s="6">
        <f t="shared" si="225"/>
        <v>0</v>
      </c>
      <c r="BL110" s="8">
        <f t="shared" si="226"/>
        <v>0</v>
      </c>
      <c r="BM110" s="8">
        <f t="shared" si="227"/>
        <v>0</v>
      </c>
      <c r="BN110" s="8">
        <f t="shared" si="228"/>
        <v>0</v>
      </c>
      <c r="BO110" s="8">
        <f t="shared" si="229"/>
        <v>1</v>
      </c>
      <c r="BP110" s="7" t="b">
        <f t="shared" si="230"/>
        <v>1</v>
      </c>
      <c r="BQ110" s="155">
        <f t="shared" si="231"/>
        <v>0</v>
      </c>
      <c r="BR110" s="8">
        <f t="shared" si="232"/>
        <v>0</v>
      </c>
      <c r="BS110" s="8">
        <f t="shared" si="233"/>
        <v>0</v>
      </c>
      <c r="BT110" s="8">
        <f t="shared" si="234"/>
        <v>0</v>
      </c>
      <c r="BU110" s="8">
        <f t="shared" si="235"/>
        <v>1</v>
      </c>
      <c r="BV110" s="7" t="b">
        <f t="shared" si="236"/>
        <v>1</v>
      </c>
      <c r="BW110" s="153">
        <v>577.33000000000004</v>
      </c>
      <c r="BX110" s="151" t="s">
        <v>22</v>
      </c>
      <c r="BY110" s="151">
        <f t="shared" si="260"/>
        <v>794.57414473684207</v>
      </c>
      <c r="BZ110" s="254"/>
      <c r="CA110" s="112"/>
      <c r="CB110" s="166">
        <f t="shared" si="261"/>
        <v>0.37629110688313794</v>
      </c>
      <c r="CC110" s="254"/>
      <c r="CD110" s="112"/>
      <c r="CE110" s="8">
        <f>'LLU Compliance summary'!I$118</f>
        <v>0.43</v>
      </c>
      <c r="CF110" s="254"/>
      <c r="CG110" s="112"/>
      <c r="CH110" s="182" t="b">
        <f t="shared" si="237"/>
        <v>1</v>
      </c>
      <c r="CI110" s="254"/>
      <c r="CJ110" s="112"/>
      <c r="CK110" s="111">
        <f t="shared" si="238"/>
        <v>1</v>
      </c>
      <c r="CL110" s="111"/>
      <c r="CN110" s="330">
        <v>0</v>
      </c>
      <c r="CO110" s="339"/>
      <c r="CP110" s="99"/>
      <c r="CQ110" s="100"/>
      <c r="CR110" s="60">
        <f t="shared" si="239"/>
        <v>0</v>
      </c>
      <c r="CS110" s="60">
        <f t="shared" si="240"/>
        <v>0</v>
      </c>
      <c r="CT110" s="61">
        <f t="shared" si="241"/>
        <v>0</v>
      </c>
      <c r="CU110" s="60">
        <f t="shared" si="242"/>
        <v>0</v>
      </c>
      <c r="CV110" s="60">
        <f t="shared" si="243"/>
        <v>0</v>
      </c>
      <c r="CW110" s="61">
        <f t="shared" si="244"/>
        <v>0</v>
      </c>
      <c r="CX110" s="60">
        <f t="shared" si="264"/>
        <v>0</v>
      </c>
      <c r="CY110" s="60">
        <f t="shared" si="265"/>
        <v>0</v>
      </c>
      <c r="CZ110" s="61">
        <f t="shared" si="245"/>
        <v>0</v>
      </c>
      <c r="DA110" s="60">
        <f t="shared" si="246"/>
        <v>0</v>
      </c>
      <c r="DB110" s="60">
        <f t="shared" si="247"/>
        <v>0</v>
      </c>
      <c r="DC110" s="61">
        <f t="shared" si="248"/>
        <v>0</v>
      </c>
      <c r="DD110" s="60">
        <f t="shared" si="249"/>
        <v>0</v>
      </c>
      <c r="DE110" s="60">
        <f t="shared" si="250"/>
        <v>0</v>
      </c>
      <c r="DF110" s="61">
        <f t="shared" si="251"/>
        <v>0</v>
      </c>
      <c r="DG110" s="60">
        <f t="shared" si="252"/>
        <v>0</v>
      </c>
      <c r="DH110" s="60">
        <f t="shared" si="253"/>
        <v>0</v>
      </c>
      <c r="DI110" s="61">
        <f t="shared" si="254"/>
        <v>0</v>
      </c>
      <c r="DJ110" s="339"/>
      <c r="DK110" s="60">
        <f t="shared" si="255"/>
        <v>0</v>
      </c>
      <c r="DL110" s="61">
        <f t="shared" si="256"/>
        <v>0</v>
      </c>
      <c r="DM110" s="339"/>
      <c r="DN110" s="60">
        <f t="shared" si="262"/>
        <v>0</v>
      </c>
      <c r="DO110" s="61">
        <f t="shared" si="263"/>
        <v>0</v>
      </c>
    </row>
    <row r="111" spans="1:119" ht="26.25" customHeight="1" outlineLevel="1" x14ac:dyDescent="0.25">
      <c r="A111" s="347">
        <v>7</v>
      </c>
      <c r="B111" s="139" t="s">
        <v>100</v>
      </c>
      <c r="C111" s="246" t="s">
        <v>251</v>
      </c>
      <c r="D111" s="121"/>
      <c r="E111" s="25"/>
      <c r="I111" s="34">
        <v>1</v>
      </c>
      <c r="K111" s="285">
        <f t="shared" si="257"/>
        <v>374.44</v>
      </c>
      <c r="L111" s="223">
        <f t="shared" si="258"/>
        <v>374.44</v>
      </c>
      <c r="M111" s="183">
        <v>374.44</v>
      </c>
      <c r="N111" s="234">
        <v>374.44</v>
      </c>
      <c r="O111" s="223">
        <v>477.69</v>
      </c>
      <c r="P111" s="234"/>
      <c r="Q111" s="5"/>
      <c r="R111" s="5"/>
      <c r="S111" s="5"/>
      <c r="T111" s="211"/>
      <c r="U111" s="183"/>
      <c r="V111" s="5"/>
      <c r="W111" s="5"/>
      <c r="X111" s="5"/>
      <c r="Y111" s="2"/>
      <c r="Z111" s="255">
        <v>43191</v>
      </c>
      <c r="AA111" s="255">
        <f t="shared" si="259"/>
        <v>43191</v>
      </c>
      <c r="AB111" s="21">
        <v>43252</v>
      </c>
      <c r="AC111" s="21">
        <v>43282</v>
      </c>
      <c r="AD111" s="21">
        <v>43466</v>
      </c>
      <c r="AE111" s="21">
        <v>43556</v>
      </c>
      <c r="AF111" s="21">
        <f t="shared" si="202"/>
        <v>43556</v>
      </c>
      <c r="AG111" s="21">
        <f t="shared" si="202"/>
        <v>43556</v>
      </c>
      <c r="AH111" s="21">
        <f t="shared" si="202"/>
        <v>43556</v>
      </c>
      <c r="AI111" s="22">
        <f t="shared" si="202"/>
        <v>43556</v>
      </c>
      <c r="AJ111" s="21">
        <v>43922</v>
      </c>
      <c r="AK111" s="21">
        <f t="shared" si="203"/>
        <v>43922</v>
      </c>
      <c r="AL111" s="21">
        <f t="shared" si="203"/>
        <v>43922</v>
      </c>
      <c r="AM111" s="21">
        <f t="shared" si="203"/>
        <v>43922</v>
      </c>
      <c r="AN111" s="22">
        <f t="shared" si="203"/>
        <v>43922</v>
      </c>
      <c r="AO111" s="22">
        <v>44286</v>
      </c>
      <c r="AP111" s="15">
        <f t="shared" si="204"/>
        <v>0</v>
      </c>
      <c r="AQ111" s="16">
        <f t="shared" si="205"/>
        <v>61</v>
      </c>
      <c r="AR111" s="15">
        <f t="shared" si="206"/>
        <v>30</v>
      </c>
      <c r="AS111" s="15">
        <f t="shared" si="207"/>
        <v>184</v>
      </c>
      <c r="AT111" s="16">
        <f t="shared" si="208"/>
        <v>90</v>
      </c>
      <c r="AU111" s="15">
        <f t="shared" si="209"/>
        <v>0</v>
      </c>
      <c r="AV111" s="15">
        <f t="shared" si="210"/>
        <v>0</v>
      </c>
      <c r="AW111" s="15">
        <f t="shared" si="211"/>
        <v>0</v>
      </c>
      <c r="AX111" s="15">
        <f t="shared" si="212"/>
        <v>0</v>
      </c>
      <c r="AY111" s="16">
        <f t="shared" si="213"/>
        <v>366</v>
      </c>
      <c r="AZ111" s="15">
        <f t="shared" si="214"/>
        <v>0</v>
      </c>
      <c r="BA111" s="15">
        <f t="shared" si="215"/>
        <v>0</v>
      </c>
      <c r="BB111" s="15">
        <f t="shared" si="216"/>
        <v>0</v>
      </c>
      <c r="BC111" s="15">
        <f t="shared" si="217"/>
        <v>0</v>
      </c>
      <c r="BD111" s="16">
        <f t="shared" si="218"/>
        <v>365</v>
      </c>
      <c r="BE111" s="6">
        <f t="shared" si="219"/>
        <v>0</v>
      </c>
      <c r="BF111" s="7">
        <f t="shared" si="220"/>
        <v>1</v>
      </c>
      <c r="BG111" s="6">
        <f t="shared" si="221"/>
        <v>9.8684210526315791E-2</v>
      </c>
      <c r="BH111" s="6">
        <f t="shared" si="222"/>
        <v>0.60526315789473684</v>
      </c>
      <c r="BI111" s="8">
        <f t="shared" si="223"/>
        <v>0.29605263157894735</v>
      </c>
      <c r="BJ111" s="7" t="b">
        <f t="shared" si="224"/>
        <v>1</v>
      </c>
      <c r="BK111" s="6">
        <f t="shared" si="225"/>
        <v>0</v>
      </c>
      <c r="BL111" s="8">
        <f t="shared" si="226"/>
        <v>0</v>
      </c>
      <c r="BM111" s="8">
        <f t="shared" si="227"/>
        <v>0</v>
      </c>
      <c r="BN111" s="8">
        <f t="shared" si="228"/>
        <v>0</v>
      </c>
      <c r="BO111" s="8">
        <f t="shared" si="229"/>
        <v>1</v>
      </c>
      <c r="BP111" s="7" t="b">
        <f t="shared" si="230"/>
        <v>1</v>
      </c>
      <c r="BQ111" s="155">
        <f t="shared" si="231"/>
        <v>0</v>
      </c>
      <c r="BR111" s="8">
        <f t="shared" si="232"/>
        <v>0</v>
      </c>
      <c r="BS111" s="8">
        <f t="shared" si="233"/>
        <v>0</v>
      </c>
      <c r="BT111" s="8">
        <f t="shared" si="234"/>
        <v>0</v>
      </c>
      <c r="BU111" s="8">
        <f t="shared" si="235"/>
        <v>1</v>
      </c>
      <c r="BV111" s="7" t="b">
        <f t="shared" si="236"/>
        <v>1</v>
      </c>
      <c r="BW111" s="153">
        <v>374.44</v>
      </c>
      <c r="BX111" s="151" t="s">
        <v>22</v>
      </c>
      <c r="BY111" s="151">
        <f t="shared" si="260"/>
        <v>405.0074342105263</v>
      </c>
      <c r="BZ111" s="254"/>
      <c r="CA111" s="112"/>
      <c r="CB111" s="166">
        <f t="shared" si="261"/>
        <v>8.163506626035226E-2</v>
      </c>
      <c r="CC111" s="254"/>
      <c r="CD111" s="112"/>
      <c r="CE111" s="8">
        <f>'LLU Compliance summary'!I$118</f>
        <v>0.43</v>
      </c>
      <c r="CF111" s="254"/>
      <c r="CG111" s="112"/>
      <c r="CH111" s="182" t="b">
        <f t="shared" si="237"/>
        <v>1</v>
      </c>
      <c r="CI111" s="254"/>
      <c r="CJ111" s="112"/>
      <c r="CK111" s="111">
        <f t="shared" si="238"/>
        <v>1</v>
      </c>
      <c r="CL111" s="111"/>
      <c r="CN111" s="330">
        <v>0</v>
      </c>
      <c r="CO111" s="339"/>
      <c r="CP111" s="99"/>
      <c r="CQ111" s="100"/>
      <c r="CR111" s="60">
        <f t="shared" si="239"/>
        <v>0</v>
      </c>
      <c r="CS111" s="60">
        <f t="shared" si="240"/>
        <v>0</v>
      </c>
      <c r="CT111" s="61">
        <f t="shared" si="241"/>
        <v>0</v>
      </c>
      <c r="CU111" s="60">
        <f t="shared" si="242"/>
        <v>0</v>
      </c>
      <c r="CV111" s="60">
        <f t="shared" si="243"/>
        <v>0</v>
      </c>
      <c r="CW111" s="61">
        <f t="shared" si="244"/>
        <v>0</v>
      </c>
      <c r="CX111" s="60">
        <f t="shared" si="264"/>
        <v>0</v>
      </c>
      <c r="CY111" s="60">
        <f t="shared" si="265"/>
        <v>0</v>
      </c>
      <c r="CZ111" s="61">
        <f t="shared" si="245"/>
        <v>0</v>
      </c>
      <c r="DA111" s="60">
        <f t="shared" si="246"/>
        <v>0</v>
      </c>
      <c r="DB111" s="60">
        <f t="shared" si="247"/>
        <v>0</v>
      </c>
      <c r="DC111" s="61">
        <f t="shared" si="248"/>
        <v>0</v>
      </c>
      <c r="DD111" s="60">
        <f t="shared" si="249"/>
        <v>0</v>
      </c>
      <c r="DE111" s="60">
        <f t="shared" si="250"/>
        <v>0</v>
      </c>
      <c r="DF111" s="61">
        <f t="shared" si="251"/>
        <v>0</v>
      </c>
      <c r="DG111" s="60">
        <f t="shared" si="252"/>
        <v>0</v>
      </c>
      <c r="DH111" s="60">
        <f t="shared" si="253"/>
        <v>0</v>
      </c>
      <c r="DI111" s="61">
        <f t="shared" si="254"/>
        <v>0</v>
      </c>
      <c r="DJ111" s="339"/>
      <c r="DK111" s="60">
        <f t="shared" si="255"/>
        <v>0</v>
      </c>
      <c r="DL111" s="61">
        <f t="shared" si="256"/>
        <v>0</v>
      </c>
      <c r="DM111" s="339"/>
      <c r="DN111" s="60">
        <f t="shared" si="262"/>
        <v>0</v>
      </c>
      <c r="DO111" s="61">
        <f t="shared" si="263"/>
        <v>0</v>
      </c>
    </row>
    <row r="112" spans="1:119" ht="26.25" customHeight="1" outlineLevel="1" x14ac:dyDescent="0.25">
      <c r="A112" s="347">
        <v>8</v>
      </c>
      <c r="B112" s="139" t="s">
        <v>28</v>
      </c>
      <c r="C112" s="246" t="s">
        <v>251</v>
      </c>
      <c r="D112" s="121"/>
      <c r="E112" s="25"/>
      <c r="I112" s="34">
        <v>1</v>
      </c>
      <c r="K112" s="285">
        <f t="shared" si="257"/>
        <v>298.95</v>
      </c>
      <c r="L112" s="223">
        <f t="shared" si="258"/>
        <v>298.95</v>
      </c>
      <c r="M112" s="183">
        <v>298.95</v>
      </c>
      <c r="N112" s="234">
        <v>448.43</v>
      </c>
      <c r="O112" s="223">
        <v>417.03</v>
      </c>
      <c r="P112" s="234"/>
      <c r="Q112" s="5"/>
      <c r="R112" s="5"/>
      <c r="S112" s="5"/>
      <c r="T112" s="211"/>
      <c r="U112" s="183"/>
      <c r="V112" s="5"/>
      <c r="W112" s="5"/>
      <c r="X112" s="5"/>
      <c r="Y112" s="2"/>
      <c r="Z112" s="255">
        <v>43191</v>
      </c>
      <c r="AA112" s="255">
        <f t="shared" si="259"/>
        <v>43191</v>
      </c>
      <c r="AB112" s="21">
        <v>43252</v>
      </c>
      <c r="AC112" s="21">
        <v>43282</v>
      </c>
      <c r="AD112" s="21">
        <v>43405</v>
      </c>
      <c r="AE112" s="21">
        <v>43556</v>
      </c>
      <c r="AF112" s="21">
        <f t="shared" si="202"/>
        <v>43556</v>
      </c>
      <c r="AG112" s="21">
        <f t="shared" si="202"/>
        <v>43556</v>
      </c>
      <c r="AH112" s="21">
        <f t="shared" si="202"/>
        <v>43556</v>
      </c>
      <c r="AI112" s="22">
        <f t="shared" si="202"/>
        <v>43556</v>
      </c>
      <c r="AJ112" s="21">
        <v>43922</v>
      </c>
      <c r="AK112" s="21">
        <f t="shared" si="203"/>
        <v>43922</v>
      </c>
      <c r="AL112" s="21">
        <f t="shared" si="203"/>
        <v>43922</v>
      </c>
      <c r="AM112" s="21">
        <f t="shared" si="203"/>
        <v>43922</v>
      </c>
      <c r="AN112" s="22">
        <f t="shared" si="203"/>
        <v>43922</v>
      </c>
      <c r="AO112" s="22">
        <v>44286</v>
      </c>
      <c r="AP112" s="15">
        <f t="shared" si="204"/>
        <v>0</v>
      </c>
      <c r="AQ112" s="16">
        <f t="shared" si="205"/>
        <v>61</v>
      </c>
      <c r="AR112" s="15">
        <f t="shared" si="206"/>
        <v>30</v>
      </c>
      <c r="AS112" s="15">
        <f t="shared" si="207"/>
        <v>123</v>
      </c>
      <c r="AT112" s="16">
        <f t="shared" si="208"/>
        <v>151</v>
      </c>
      <c r="AU112" s="15">
        <f t="shared" si="209"/>
        <v>0</v>
      </c>
      <c r="AV112" s="15">
        <f t="shared" si="210"/>
        <v>0</v>
      </c>
      <c r="AW112" s="15">
        <f t="shared" si="211"/>
        <v>0</v>
      </c>
      <c r="AX112" s="15">
        <f t="shared" si="212"/>
        <v>0</v>
      </c>
      <c r="AY112" s="16">
        <f t="shared" si="213"/>
        <v>366</v>
      </c>
      <c r="AZ112" s="15">
        <f t="shared" si="214"/>
        <v>0</v>
      </c>
      <c r="BA112" s="15">
        <f t="shared" si="215"/>
        <v>0</v>
      </c>
      <c r="BB112" s="15">
        <f t="shared" si="216"/>
        <v>0</v>
      </c>
      <c r="BC112" s="15">
        <f t="shared" si="217"/>
        <v>0</v>
      </c>
      <c r="BD112" s="16">
        <f t="shared" si="218"/>
        <v>365</v>
      </c>
      <c r="BE112" s="6">
        <f t="shared" si="219"/>
        <v>0</v>
      </c>
      <c r="BF112" s="7">
        <f t="shared" si="220"/>
        <v>1</v>
      </c>
      <c r="BG112" s="6">
        <f t="shared" si="221"/>
        <v>9.8684210526315791E-2</v>
      </c>
      <c r="BH112" s="6">
        <f t="shared" si="222"/>
        <v>0.40460526315789475</v>
      </c>
      <c r="BI112" s="8">
        <f t="shared" si="223"/>
        <v>0.49671052631578949</v>
      </c>
      <c r="BJ112" s="7" t="b">
        <f t="shared" si="224"/>
        <v>1</v>
      </c>
      <c r="BK112" s="6">
        <f t="shared" si="225"/>
        <v>0</v>
      </c>
      <c r="BL112" s="8">
        <f t="shared" si="226"/>
        <v>0</v>
      </c>
      <c r="BM112" s="8">
        <f t="shared" si="227"/>
        <v>0</v>
      </c>
      <c r="BN112" s="8">
        <f t="shared" si="228"/>
        <v>0</v>
      </c>
      <c r="BO112" s="8">
        <f t="shared" si="229"/>
        <v>1</v>
      </c>
      <c r="BP112" s="7" t="b">
        <f t="shared" si="230"/>
        <v>1</v>
      </c>
      <c r="BQ112" s="155">
        <f t="shared" si="231"/>
        <v>0</v>
      </c>
      <c r="BR112" s="8">
        <f t="shared" si="232"/>
        <v>0</v>
      </c>
      <c r="BS112" s="8">
        <f t="shared" si="233"/>
        <v>0</v>
      </c>
      <c r="BT112" s="8">
        <f t="shared" si="234"/>
        <v>0</v>
      </c>
      <c r="BU112" s="8">
        <f t="shared" si="235"/>
        <v>1</v>
      </c>
      <c r="BV112" s="7" t="b">
        <f t="shared" si="236"/>
        <v>1</v>
      </c>
      <c r="BW112" s="153">
        <v>298.95</v>
      </c>
      <c r="BX112" s="151" t="s">
        <v>22</v>
      </c>
      <c r="BY112" s="151">
        <f t="shared" si="260"/>
        <v>418.08197368421054</v>
      </c>
      <c r="BZ112" s="254"/>
      <c r="CA112" s="112"/>
      <c r="CB112" s="166">
        <f t="shared" si="261"/>
        <v>0.3985013336150211</v>
      </c>
      <c r="CC112" s="254"/>
      <c r="CD112" s="112"/>
      <c r="CE112" s="8">
        <f>'LLU Compliance summary'!I$118</f>
        <v>0.43</v>
      </c>
      <c r="CF112" s="254"/>
      <c r="CG112" s="112"/>
      <c r="CH112" s="182" t="b">
        <f t="shared" si="237"/>
        <v>1</v>
      </c>
      <c r="CI112" s="254"/>
      <c r="CJ112" s="112"/>
      <c r="CK112" s="111">
        <f t="shared" si="238"/>
        <v>1</v>
      </c>
      <c r="CL112" s="111"/>
      <c r="CN112" s="330">
        <v>1348065.1399999997</v>
      </c>
      <c r="CO112" s="339"/>
      <c r="CP112" s="99"/>
      <c r="CQ112" s="100"/>
      <c r="CR112" s="60">
        <f t="shared" si="239"/>
        <v>0</v>
      </c>
      <c r="CS112" s="60">
        <f t="shared" si="240"/>
        <v>0</v>
      </c>
      <c r="CT112" s="61">
        <f t="shared" si="241"/>
        <v>0</v>
      </c>
      <c r="CU112" s="60">
        <f t="shared" si="242"/>
        <v>0</v>
      </c>
      <c r="CV112" s="60">
        <f t="shared" si="243"/>
        <v>0</v>
      </c>
      <c r="CW112" s="61">
        <f t="shared" si="244"/>
        <v>0</v>
      </c>
      <c r="CX112" s="60">
        <f t="shared" si="264"/>
        <v>0</v>
      </c>
      <c r="CY112" s="60">
        <f t="shared" si="265"/>
        <v>0</v>
      </c>
      <c r="CZ112" s="61">
        <f t="shared" si="245"/>
        <v>0</v>
      </c>
      <c r="DA112" s="60">
        <f t="shared" si="246"/>
        <v>0</v>
      </c>
      <c r="DB112" s="60">
        <f t="shared" si="247"/>
        <v>0</v>
      </c>
      <c r="DC112" s="61">
        <f t="shared" si="248"/>
        <v>0</v>
      </c>
      <c r="DD112" s="60">
        <f t="shared" si="249"/>
        <v>0</v>
      </c>
      <c r="DE112" s="60">
        <f t="shared" si="250"/>
        <v>0</v>
      </c>
      <c r="DF112" s="61">
        <f t="shared" si="251"/>
        <v>0</v>
      </c>
      <c r="DG112" s="60">
        <f t="shared" si="252"/>
        <v>0</v>
      </c>
      <c r="DH112" s="60">
        <f t="shared" si="253"/>
        <v>0</v>
      </c>
      <c r="DI112" s="61">
        <f t="shared" si="254"/>
        <v>0</v>
      </c>
      <c r="DJ112" s="339"/>
      <c r="DK112" s="60">
        <f t="shared" si="255"/>
        <v>0</v>
      </c>
      <c r="DL112" s="61">
        <f t="shared" si="256"/>
        <v>0</v>
      </c>
      <c r="DM112" s="339"/>
      <c r="DN112" s="60">
        <f t="shared" si="262"/>
        <v>0</v>
      </c>
      <c r="DO112" s="61">
        <f t="shared" si="263"/>
        <v>0</v>
      </c>
    </row>
    <row r="113" spans="1:119" ht="26.25" customHeight="1" outlineLevel="1" x14ac:dyDescent="0.25">
      <c r="A113" s="351">
        <v>9</v>
      </c>
      <c r="B113" s="139" t="s">
        <v>101</v>
      </c>
      <c r="C113" s="246" t="s">
        <v>251</v>
      </c>
      <c r="D113" s="121"/>
      <c r="E113" s="25"/>
      <c r="I113" s="34">
        <v>1</v>
      </c>
      <c r="K113" s="285">
        <f t="shared" si="257"/>
        <v>283.43</v>
      </c>
      <c r="L113" s="223">
        <f t="shared" si="258"/>
        <v>283.43</v>
      </c>
      <c r="M113" s="183">
        <v>283.43</v>
      </c>
      <c r="N113" s="234">
        <v>401.76</v>
      </c>
      <c r="O113" s="223">
        <v>401.76</v>
      </c>
      <c r="P113" s="234"/>
      <c r="Q113" s="5"/>
      <c r="R113" s="5"/>
      <c r="S113" s="5"/>
      <c r="T113" s="211"/>
      <c r="U113" s="183"/>
      <c r="V113" s="5"/>
      <c r="W113" s="5"/>
      <c r="X113" s="5"/>
      <c r="Y113" s="2"/>
      <c r="Z113" s="255">
        <v>43191</v>
      </c>
      <c r="AA113" s="255">
        <f t="shared" si="259"/>
        <v>43191</v>
      </c>
      <c r="AB113" s="21">
        <v>43252</v>
      </c>
      <c r="AC113" s="21">
        <v>43282</v>
      </c>
      <c r="AD113" s="21">
        <v>43405</v>
      </c>
      <c r="AE113" s="21">
        <v>43556</v>
      </c>
      <c r="AF113" s="21">
        <f t="shared" si="202"/>
        <v>43556</v>
      </c>
      <c r="AG113" s="21">
        <f t="shared" si="202"/>
        <v>43556</v>
      </c>
      <c r="AH113" s="21">
        <f t="shared" si="202"/>
        <v>43556</v>
      </c>
      <c r="AI113" s="22">
        <f t="shared" si="202"/>
        <v>43556</v>
      </c>
      <c r="AJ113" s="21">
        <v>43922</v>
      </c>
      <c r="AK113" s="21">
        <f t="shared" si="203"/>
        <v>43922</v>
      </c>
      <c r="AL113" s="21">
        <f t="shared" si="203"/>
        <v>43922</v>
      </c>
      <c r="AM113" s="21">
        <f t="shared" si="203"/>
        <v>43922</v>
      </c>
      <c r="AN113" s="22">
        <f t="shared" si="203"/>
        <v>43922</v>
      </c>
      <c r="AO113" s="22">
        <v>44286</v>
      </c>
      <c r="AP113" s="15">
        <f t="shared" si="204"/>
        <v>0</v>
      </c>
      <c r="AQ113" s="16">
        <f t="shared" si="205"/>
        <v>61</v>
      </c>
      <c r="AR113" s="15">
        <f t="shared" si="206"/>
        <v>30</v>
      </c>
      <c r="AS113" s="15">
        <f t="shared" si="207"/>
        <v>123</v>
      </c>
      <c r="AT113" s="16">
        <f t="shared" si="208"/>
        <v>151</v>
      </c>
      <c r="AU113" s="15">
        <f t="shared" si="209"/>
        <v>0</v>
      </c>
      <c r="AV113" s="15">
        <f t="shared" si="210"/>
        <v>0</v>
      </c>
      <c r="AW113" s="15">
        <f t="shared" si="211"/>
        <v>0</v>
      </c>
      <c r="AX113" s="15">
        <f t="shared" si="212"/>
        <v>0</v>
      </c>
      <c r="AY113" s="16">
        <f t="shared" si="213"/>
        <v>366</v>
      </c>
      <c r="AZ113" s="15">
        <f t="shared" si="214"/>
        <v>0</v>
      </c>
      <c r="BA113" s="15">
        <f t="shared" si="215"/>
        <v>0</v>
      </c>
      <c r="BB113" s="15">
        <f t="shared" si="216"/>
        <v>0</v>
      </c>
      <c r="BC113" s="15">
        <f t="shared" si="217"/>
        <v>0</v>
      </c>
      <c r="BD113" s="16">
        <f t="shared" si="218"/>
        <v>365</v>
      </c>
      <c r="BE113" s="6">
        <f t="shared" si="219"/>
        <v>0</v>
      </c>
      <c r="BF113" s="7">
        <f t="shared" si="220"/>
        <v>1</v>
      </c>
      <c r="BG113" s="6">
        <f t="shared" si="221"/>
        <v>9.8684210526315791E-2</v>
      </c>
      <c r="BH113" s="6">
        <f t="shared" si="222"/>
        <v>0.40460526315789475</v>
      </c>
      <c r="BI113" s="8">
        <f t="shared" si="223"/>
        <v>0.49671052631578949</v>
      </c>
      <c r="BJ113" s="7" t="b">
        <f t="shared" si="224"/>
        <v>1</v>
      </c>
      <c r="BK113" s="6">
        <f t="shared" si="225"/>
        <v>0</v>
      </c>
      <c r="BL113" s="8">
        <f t="shared" si="226"/>
        <v>0</v>
      </c>
      <c r="BM113" s="8">
        <f t="shared" si="227"/>
        <v>0</v>
      </c>
      <c r="BN113" s="8">
        <f t="shared" si="228"/>
        <v>0</v>
      </c>
      <c r="BO113" s="8">
        <f t="shared" si="229"/>
        <v>1</v>
      </c>
      <c r="BP113" s="7" t="b">
        <f t="shared" si="230"/>
        <v>1</v>
      </c>
      <c r="BQ113" s="155">
        <f t="shared" si="231"/>
        <v>0</v>
      </c>
      <c r="BR113" s="8">
        <f t="shared" si="232"/>
        <v>0</v>
      </c>
      <c r="BS113" s="8">
        <f t="shared" si="233"/>
        <v>0</v>
      </c>
      <c r="BT113" s="8">
        <f t="shared" si="234"/>
        <v>0</v>
      </c>
      <c r="BU113" s="8">
        <f t="shared" si="235"/>
        <v>1</v>
      </c>
      <c r="BV113" s="7" t="b">
        <f t="shared" si="236"/>
        <v>1</v>
      </c>
      <c r="BW113" s="153">
        <v>283.43</v>
      </c>
      <c r="BX113" s="151" t="s">
        <v>22</v>
      </c>
      <c r="BY113" s="151">
        <f t="shared" si="260"/>
        <v>390.08269736842107</v>
      </c>
      <c r="BZ113" s="254"/>
      <c r="CA113" s="112"/>
      <c r="CB113" s="166">
        <f t="shared" si="261"/>
        <v>0.37629290254532355</v>
      </c>
      <c r="CC113" s="254"/>
      <c r="CD113" s="112"/>
      <c r="CE113" s="8">
        <f>'LLU Compliance summary'!I$118</f>
        <v>0.43</v>
      </c>
      <c r="CF113" s="254"/>
      <c r="CG113" s="112"/>
      <c r="CH113" s="182" t="b">
        <f t="shared" si="237"/>
        <v>1</v>
      </c>
      <c r="CI113" s="254"/>
      <c r="CJ113" s="112"/>
      <c r="CK113" s="111">
        <f t="shared" si="238"/>
        <v>1</v>
      </c>
      <c r="CL113" s="111"/>
      <c r="CN113" s="330">
        <v>0</v>
      </c>
      <c r="CO113" s="339"/>
      <c r="CP113" s="99"/>
      <c r="CQ113" s="100"/>
      <c r="CR113" s="60">
        <f t="shared" si="239"/>
        <v>0</v>
      </c>
      <c r="CS113" s="60">
        <f t="shared" si="240"/>
        <v>0</v>
      </c>
      <c r="CT113" s="61">
        <f t="shared" si="241"/>
        <v>0</v>
      </c>
      <c r="CU113" s="60">
        <f t="shared" si="242"/>
        <v>0</v>
      </c>
      <c r="CV113" s="60">
        <f t="shared" si="243"/>
        <v>0</v>
      </c>
      <c r="CW113" s="61">
        <f t="shared" si="244"/>
        <v>0</v>
      </c>
      <c r="CX113" s="60">
        <f t="shared" si="264"/>
        <v>0</v>
      </c>
      <c r="CY113" s="60">
        <f t="shared" si="265"/>
        <v>0</v>
      </c>
      <c r="CZ113" s="61">
        <f t="shared" si="245"/>
        <v>0</v>
      </c>
      <c r="DA113" s="60">
        <f t="shared" si="246"/>
        <v>0</v>
      </c>
      <c r="DB113" s="60">
        <f t="shared" si="247"/>
        <v>0</v>
      </c>
      <c r="DC113" s="61">
        <f t="shared" si="248"/>
        <v>0</v>
      </c>
      <c r="DD113" s="60">
        <f t="shared" si="249"/>
        <v>0</v>
      </c>
      <c r="DE113" s="60">
        <f t="shared" si="250"/>
        <v>0</v>
      </c>
      <c r="DF113" s="61">
        <f t="shared" si="251"/>
        <v>0</v>
      </c>
      <c r="DG113" s="60">
        <f t="shared" si="252"/>
        <v>0</v>
      </c>
      <c r="DH113" s="60">
        <f t="shared" si="253"/>
        <v>0</v>
      </c>
      <c r="DI113" s="61">
        <f t="shared" si="254"/>
        <v>0</v>
      </c>
      <c r="DJ113" s="339"/>
      <c r="DK113" s="60">
        <f t="shared" si="255"/>
        <v>0</v>
      </c>
      <c r="DL113" s="61">
        <f t="shared" si="256"/>
        <v>0</v>
      </c>
      <c r="DM113" s="339"/>
      <c r="DN113" s="60">
        <f t="shared" si="262"/>
        <v>0</v>
      </c>
      <c r="DO113" s="61">
        <f t="shared" si="263"/>
        <v>0</v>
      </c>
    </row>
    <row r="114" spans="1:119" ht="26.25" customHeight="1" outlineLevel="1" x14ac:dyDescent="0.25">
      <c r="A114" s="351">
        <v>10</v>
      </c>
      <c r="B114" s="139" t="s">
        <v>29</v>
      </c>
      <c r="C114" s="246" t="s">
        <v>251</v>
      </c>
      <c r="D114" s="121"/>
      <c r="E114" s="25"/>
      <c r="I114" s="34">
        <v>1</v>
      </c>
      <c r="K114" s="285">
        <f t="shared" si="257"/>
        <v>1921.47</v>
      </c>
      <c r="L114" s="223">
        <f t="shared" si="258"/>
        <v>1921.47</v>
      </c>
      <c r="M114" s="183">
        <v>1921.47</v>
      </c>
      <c r="N114" s="234">
        <v>2723.69</v>
      </c>
      <c r="O114" s="223">
        <v>2723.69</v>
      </c>
      <c r="P114" s="234"/>
      <c r="Q114" s="5"/>
      <c r="R114" s="5"/>
      <c r="S114" s="5"/>
      <c r="T114" s="211"/>
      <c r="U114" s="183"/>
      <c r="V114" s="5"/>
      <c r="W114" s="5"/>
      <c r="X114" s="5"/>
      <c r="Y114" s="2"/>
      <c r="Z114" s="255">
        <v>43191</v>
      </c>
      <c r="AA114" s="255">
        <f t="shared" si="259"/>
        <v>43191</v>
      </c>
      <c r="AB114" s="21">
        <v>43252</v>
      </c>
      <c r="AC114" s="21">
        <v>43282</v>
      </c>
      <c r="AD114" s="21">
        <v>43405</v>
      </c>
      <c r="AE114" s="21">
        <v>43556</v>
      </c>
      <c r="AF114" s="21">
        <f t="shared" si="202"/>
        <v>43556</v>
      </c>
      <c r="AG114" s="21">
        <f t="shared" si="202"/>
        <v>43556</v>
      </c>
      <c r="AH114" s="21">
        <f t="shared" si="202"/>
        <v>43556</v>
      </c>
      <c r="AI114" s="22">
        <f t="shared" si="202"/>
        <v>43556</v>
      </c>
      <c r="AJ114" s="21">
        <v>43922</v>
      </c>
      <c r="AK114" s="21">
        <f t="shared" si="203"/>
        <v>43922</v>
      </c>
      <c r="AL114" s="21">
        <f t="shared" si="203"/>
        <v>43922</v>
      </c>
      <c r="AM114" s="21">
        <f t="shared" si="203"/>
        <v>43922</v>
      </c>
      <c r="AN114" s="22">
        <f t="shared" si="203"/>
        <v>43922</v>
      </c>
      <c r="AO114" s="22">
        <v>44286</v>
      </c>
      <c r="AP114" s="15">
        <f t="shared" si="204"/>
        <v>0</v>
      </c>
      <c r="AQ114" s="16">
        <f t="shared" si="205"/>
        <v>61</v>
      </c>
      <c r="AR114" s="15">
        <f t="shared" si="206"/>
        <v>30</v>
      </c>
      <c r="AS114" s="15">
        <f t="shared" si="207"/>
        <v>123</v>
      </c>
      <c r="AT114" s="16">
        <f t="shared" si="208"/>
        <v>151</v>
      </c>
      <c r="AU114" s="15">
        <f t="shared" si="209"/>
        <v>0</v>
      </c>
      <c r="AV114" s="15">
        <f t="shared" si="210"/>
        <v>0</v>
      </c>
      <c r="AW114" s="15">
        <f t="shared" si="211"/>
        <v>0</v>
      </c>
      <c r="AX114" s="15">
        <f t="shared" si="212"/>
        <v>0</v>
      </c>
      <c r="AY114" s="16">
        <f t="shared" si="213"/>
        <v>366</v>
      </c>
      <c r="AZ114" s="15">
        <f t="shared" si="214"/>
        <v>0</v>
      </c>
      <c r="BA114" s="15">
        <f t="shared" si="215"/>
        <v>0</v>
      </c>
      <c r="BB114" s="15">
        <f t="shared" si="216"/>
        <v>0</v>
      </c>
      <c r="BC114" s="15">
        <f t="shared" si="217"/>
        <v>0</v>
      </c>
      <c r="BD114" s="16">
        <f t="shared" si="218"/>
        <v>365</v>
      </c>
      <c r="BE114" s="6">
        <f t="shared" si="219"/>
        <v>0</v>
      </c>
      <c r="BF114" s="7">
        <f t="shared" si="220"/>
        <v>1</v>
      </c>
      <c r="BG114" s="6">
        <f t="shared" si="221"/>
        <v>9.8684210526315791E-2</v>
      </c>
      <c r="BH114" s="6">
        <f t="shared" si="222"/>
        <v>0.40460526315789475</v>
      </c>
      <c r="BI114" s="8">
        <f t="shared" si="223"/>
        <v>0.49671052631578949</v>
      </c>
      <c r="BJ114" s="7" t="b">
        <f t="shared" si="224"/>
        <v>1</v>
      </c>
      <c r="BK114" s="6">
        <f t="shared" si="225"/>
        <v>0</v>
      </c>
      <c r="BL114" s="8">
        <f t="shared" si="226"/>
        <v>0</v>
      </c>
      <c r="BM114" s="8">
        <f t="shared" si="227"/>
        <v>0</v>
      </c>
      <c r="BN114" s="8">
        <f t="shared" si="228"/>
        <v>0</v>
      </c>
      <c r="BO114" s="8">
        <f t="shared" si="229"/>
        <v>1</v>
      </c>
      <c r="BP114" s="7" t="b">
        <f t="shared" si="230"/>
        <v>1</v>
      </c>
      <c r="BQ114" s="155">
        <f t="shared" si="231"/>
        <v>0</v>
      </c>
      <c r="BR114" s="8">
        <f t="shared" si="232"/>
        <v>0</v>
      </c>
      <c r="BS114" s="8">
        <f t="shared" si="233"/>
        <v>0</v>
      </c>
      <c r="BT114" s="8">
        <f t="shared" si="234"/>
        <v>0</v>
      </c>
      <c r="BU114" s="8">
        <f t="shared" si="235"/>
        <v>1</v>
      </c>
      <c r="BV114" s="7" t="b">
        <f t="shared" si="236"/>
        <v>1</v>
      </c>
      <c r="BW114" s="153">
        <v>1921.47</v>
      </c>
      <c r="BX114" s="151" t="s">
        <v>22</v>
      </c>
      <c r="BY114" s="151">
        <f t="shared" si="260"/>
        <v>2644.5235526315792</v>
      </c>
      <c r="BZ114" s="254"/>
      <c r="CA114" s="112"/>
      <c r="CB114" s="166">
        <f t="shared" si="261"/>
        <v>0.37630228555823358</v>
      </c>
      <c r="CC114" s="254"/>
      <c r="CD114" s="112"/>
      <c r="CE114" s="8">
        <f>'LLU Compliance summary'!I$118</f>
        <v>0.43</v>
      </c>
      <c r="CF114" s="254"/>
      <c r="CG114" s="112"/>
      <c r="CH114" s="182" t="b">
        <f t="shared" si="237"/>
        <v>1</v>
      </c>
      <c r="CI114" s="254"/>
      <c r="CJ114" s="112"/>
      <c r="CK114" s="111">
        <f t="shared" si="238"/>
        <v>1</v>
      </c>
      <c r="CL114" s="111"/>
      <c r="CN114" s="330">
        <v>0</v>
      </c>
      <c r="CO114" s="339"/>
      <c r="CP114" s="99"/>
      <c r="CQ114" s="100"/>
      <c r="CR114" s="60">
        <f t="shared" si="239"/>
        <v>0</v>
      </c>
      <c r="CS114" s="60">
        <f t="shared" si="240"/>
        <v>0</v>
      </c>
      <c r="CT114" s="61">
        <f t="shared" si="241"/>
        <v>0</v>
      </c>
      <c r="CU114" s="60">
        <f t="shared" si="242"/>
        <v>0</v>
      </c>
      <c r="CV114" s="60">
        <f t="shared" si="243"/>
        <v>0</v>
      </c>
      <c r="CW114" s="61">
        <f t="shared" si="244"/>
        <v>0</v>
      </c>
      <c r="CX114" s="60">
        <f t="shared" si="264"/>
        <v>0</v>
      </c>
      <c r="CY114" s="60">
        <f t="shared" si="265"/>
        <v>0</v>
      </c>
      <c r="CZ114" s="61">
        <f t="shared" si="245"/>
        <v>0</v>
      </c>
      <c r="DA114" s="60">
        <f t="shared" si="246"/>
        <v>0</v>
      </c>
      <c r="DB114" s="60">
        <f t="shared" si="247"/>
        <v>0</v>
      </c>
      <c r="DC114" s="61">
        <f t="shared" si="248"/>
        <v>0</v>
      </c>
      <c r="DD114" s="60">
        <f t="shared" si="249"/>
        <v>0</v>
      </c>
      <c r="DE114" s="60">
        <f t="shared" si="250"/>
        <v>0</v>
      </c>
      <c r="DF114" s="61">
        <f t="shared" si="251"/>
        <v>0</v>
      </c>
      <c r="DG114" s="60">
        <f t="shared" si="252"/>
        <v>0</v>
      </c>
      <c r="DH114" s="60">
        <f t="shared" si="253"/>
        <v>0</v>
      </c>
      <c r="DI114" s="61">
        <f t="shared" si="254"/>
        <v>0</v>
      </c>
      <c r="DJ114" s="339"/>
      <c r="DK114" s="60">
        <f t="shared" si="255"/>
        <v>0</v>
      </c>
      <c r="DL114" s="61">
        <f t="shared" si="256"/>
        <v>0</v>
      </c>
      <c r="DM114" s="339"/>
      <c r="DN114" s="60">
        <f t="shared" si="262"/>
        <v>0</v>
      </c>
      <c r="DO114" s="61">
        <f t="shared" si="263"/>
        <v>0</v>
      </c>
    </row>
    <row r="115" spans="1:119" ht="26.25" customHeight="1" outlineLevel="1" x14ac:dyDescent="0.2">
      <c r="A115" s="350">
        <v>11</v>
      </c>
      <c r="B115" s="246" t="s">
        <v>272</v>
      </c>
      <c r="C115" s="246" t="s">
        <v>251</v>
      </c>
      <c r="D115" s="121"/>
      <c r="E115" s="25"/>
      <c r="I115" s="34">
        <v>1</v>
      </c>
      <c r="K115" s="285">
        <f t="shared" si="257"/>
        <v>2342.77</v>
      </c>
      <c r="L115" s="223">
        <f t="shared" si="258"/>
        <v>2342.77</v>
      </c>
      <c r="M115" s="183">
        <v>2342.77</v>
      </c>
      <c r="N115" s="234">
        <v>3320.87</v>
      </c>
      <c r="O115" s="223">
        <v>3320.87</v>
      </c>
      <c r="P115" s="234"/>
      <c r="Q115" s="5"/>
      <c r="R115" s="5"/>
      <c r="S115" s="5"/>
      <c r="T115" s="211"/>
      <c r="U115" s="183"/>
      <c r="V115" s="5"/>
      <c r="W115" s="5"/>
      <c r="X115" s="5"/>
      <c r="Y115" s="2"/>
      <c r="Z115" s="255">
        <v>43191</v>
      </c>
      <c r="AA115" s="255">
        <f t="shared" si="259"/>
        <v>43191</v>
      </c>
      <c r="AB115" s="21">
        <v>43252</v>
      </c>
      <c r="AC115" s="21">
        <v>43282</v>
      </c>
      <c r="AD115" s="21">
        <v>43405</v>
      </c>
      <c r="AE115" s="21">
        <v>43556</v>
      </c>
      <c r="AF115" s="21">
        <f t="shared" si="202"/>
        <v>43556</v>
      </c>
      <c r="AG115" s="21">
        <f t="shared" si="202"/>
        <v>43556</v>
      </c>
      <c r="AH115" s="21">
        <f t="shared" si="202"/>
        <v>43556</v>
      </c>
      <c r="AI115" s="22">
        <f t="shared" si="202"/>
        <v>43556</v>
      </c>
      <c r="AJ115" s="21">
        <v>43922</v>
      </c>
      <c r="AK115" s="21">
        <f t="shared" si="203"/>
        <v>43922</v>
      </c>
      <c r="AL115" s="21">
        <f t="shared" si="203"/>
        <v>43922</v>
      </c>
      <c r="AM115" s="21">
        <f t="shared" si="203"/>
        <v>43922</v>
      </c>
      <c r="AN115" s="22">
        <f t="shared" si="203"/>
        <v>43922</v>
      </c>
      <c r="AO115" s="22">
        <v>44286</v>
      </c>
      <c r="AP115" s="15">
        <f t="shared" si="204"/>
        <v>0</v>
      </c>
      <c r="AQ115" s="16">
        <f t="shared" si="205"/>
        <v>61</v>
      </c>
      <c r="AR115" s="15">
        <f t="shared" si="206"/>
        <v>30</v>
      </c>
      <c r="AS115" s="15">
        <f t="shared" si="207"/>
        <v>123</v>
      </c>
      <c r="AT115" s="16">
        <f t="shared" si="208"/>
        <v>151</v>
      </c>
      <c r="AU115" s="15">
        <f t="shared" si="209"/>
        <v>0</v>
      </c>
      <c r="AV115" s="15">
        <f t="shared" si="210"/>
        <v>0</v>
      </c>
      <c r="AW115" s="15">
        <f t="shared" si="211"/>
        <v>0</v>
      </c>
      <c r="AX115" s="15">
        <f t="shared" si="212"/>
        <v>0</v>
      </c>
      <c r="AY115" s="16">
        <f t="shared" si="213"/>
        <v>366</v>
      </c>
      <c r="AZ115" s="15">
        <f t="shared" si="214"/>
        <v>0</v>
      </c>
      <c r="BA115" s="15">
        <f t="shared" si="215"/>
        <v>0</v>
      </c>
      <c r="BB115" s="15">
        <f t="shared" si="216"/>
        <v>0</v>
      </c>
      <c r="BC115" s="15">
        <f t="shared" si="217"/>
        <v>0</v>
      </c>
      <c r="BD115" s="16">
        <f t="shared" si="218"/>
        <v>365</v>
      </c>
      <c r="BE115" s="6">
        <f t="shared" si="219"/>
        <v>0</v>
      </c>
      <c r="BF115" s="7">
        <f t="shared" si="220"/>
        <v>1</v>
      </c>
      <c r="BG115" s="6">
        <f t="shared" si="221"/>
        <v>9.8684210526315791E-2</v>
      </c>
      <c r="BH115" s="6">
        <f t="shared" si="222"/>
        <v>0.40460526315789475</v>
      </c>
      <c r="BI115" s="8">
        <f t="shared" si="223"/>
        <v>0.49671052631578949</v>
      </c>
      <c r="BJ115" s="7" t="b">
        <f t="shared" si="224"/>
        <v>1</v>
      </c>
      <c r="BK115" s="6">
        <f t="shared" si="225"/>
        <v>0</v>
      </c>
      <c r="BL115" s="8">
        <f t="shared" si="226"/>
        <v>0</v>
      </c>
      <c r="BM115" s="8">
        <f t="shared" si="227"/>
        <v>0</v>
      </c>
      <c r="BN115" s="8">
        <f t="shared" si="228"/>
        <v>0</v>
      </c>
      <c r="BO115" s="8">
        <f t="shared" si="229"/>
        <v>1</v>
      </c>
      <c r="BP115" s="7" t="b">
        <f t="shared" si="230"/>
        <v>1</v>
      </c>
      <c r="BQ115" s="155">
        <f t="shared" si="231"/>
        <v>0</v>
      </c>
      <c r="BR115" s="8">
        <f t="shared" si="232"/>
        <v>0</v>
      </c>
      <c r="BS115" s="8">
        <f t="shared" si="233"/>
        <v>0</v>
      </c>
      <c r="BT115" s="8">
        <f t="shared" si="234"/>
        <v>0</v>
      </c>
      <c r="BU115" s="8">
        <f t="shared" si="235"/>
        <v>1</v>
      </c>
      <c r="BV115" s="7" t="b">
        <f t="shared" si="236"/>
        <v>1</v>
      </c>
      <c r="BW115" s="153">
        <v>2342.77</v>
      </c>
      <c r="BX115" s="151" t="s">
        <v>22</v>
      </c>
      <c r="BY115" s="151">
        <f t="shared" si="260"/>
        <v>3224.3469736842108</v>
      </c>
      <c r="BZ115" s="254"/>
      <c r="CA115" s="112"/>
      <c r="CB115" s="166">
        <f t="shared" si="261"/>
        <v>0.37629685102857335</v>
      </c>
      <c r="CC115" s="254"/>
      <c r="CD115" s="112"/>
      <c r="CE115" s="8">
        <f>'LLU Compliance summary'!I$118</f>
        <v>0.43</v>
      </c>
      <c r="CF115" s="254"/>
      <c r="CG115" s="112"/>
      <c r="CH115" s="182" t="b">
        <f t="shared" si="237"/>
        <v>1</v>
      </c>
      <c r="CI115" s="254"/>
      <c r="CJ115" s="112"/>
      <c r="CK115" s="111">
        <f t="shared" si="238"/>
        <v>1</v>
      </c>
      <c r="CL115" s="111"/>
      <c r="CN115" s="330">
        <v>99098.179999999978</v>
      </c>
      <c r="CO115" s="339"/>
      <c r="CP115" s="99"/>
      <c r="CQ115" s="100"/>
      <c r="CR115" s="60">
        <f t="shared" si="239"/>
        <v>0</v>
      </c>
      <c r="CS115" s="60">
        <f t="shared" si="240"/>
        <v>0</v>
      </c>
      <c r="CT115" s="61">
        <f t="shared" si="241"/>
        <v>0</v>
      </c>
      <c r="CU115" s="60">
        <f t="shared" si="242"/>
        <v>0</v>
      </c>
      <c r="CV115" s="60">
        <f t="shared" si="243"/>
        <v>0</v>
      </c>
      <c r="CW115" s="61">
        <f t="shared" si="244"/>
        <v>0</v>
      </c>
      <c r="CX115" s="60">
        <f t="shared" si="264"/>
        <v>0</v>
      </c>
      <c r="CY115" s="60">
        <f t="shared" si="265"/>
        <v>0</v>
      </c>
      <c r="CZ115" s="61">
        <f t="shared" si="245"/>
        <v>0</v>
      </c>
      <c r="DA115" s="60">
        <f t="shared" si="246"/>
        <v>0</v>
      </c>
      <c r="DB115" s="60">
        <f t="shared" si="247"/>
        <v>0</v>
      </c>
      <c r="DC115" s="61">
        <f t="shared" si="248"/>
        <v>0</v>
      </c>
      <c r="DD115" s="60">
        <f t="shared" si="249"/>
        <v>0</v>
      </c>
      <c r="DE115" s="60">
        <f t="shared" si="250"/>
        <v>0</v>
      </c>
      <c r="DF115" s="61">
        <f t="shared" si="251"/>
        <v>0</v>
      </c>
      <c r="DG115" s="60">
        <f t="shared" si="252"/>
        <v>0</v>
      </c>
      <c r="DH115" s="60">
        <f t="shared" si="253"/>
        <v>0</v>
      </c>
      <c r="DI115" s="61">
        <f t="shared" si="254"/>
        <v>0</v>
      </c>
      <c r="DJ115" s="339"/>
      <c r="DK115" s="60">
        <f t="shared" si="255"/>
        <v>0</v>
      </c>
      <c r="DL115" s="61">
        <f t="shared" si="256"/>
        <v>0</v>
      </c>
      <c r="DM115" s="339"/>
      <c r="DN115" s="60">
        <f t="shared" si="262"/>
        <v>0</v>
      </c>
      <c r="DO115" s="61">
        <f t="shared" si="263"/>
        <v>0</v>
      </c>
    </row>
    <row r="116" spans="1:119" ht="26.25" customHeight="1" outlineLevel="1" x14ac:dyDescent="0.2">
      <c r="A116" s="350">
        <v>12</v>
      </c>
      <c r="B116" s="139" t="s">
        <v>119</v>
      </c>
      <c r="C116" s="246" t="s">
        <v>251</v>
      </c>
      <c r="D116" s="121"/>
      <c r="E116" s="25"/>
      <c r="I116" s="34">
        <v>1</v>
      </c>
      <c r="K116" s="285">
        <f t="shared" si="257"/>
        <v>2764.12</v>
      </c>
      <c r="L116" s="223">
        <f t="shared" si="258"/>
        <v>2764.12</v>
      </c>
      <c r="M116" s="183">
        <v>2764.12</v>
      </c>
      <c r="N116" s="234">
        <v>3918.14</v>
      </c>
      <c r="O116" s="223">
        <v>3330.41</v>
      </c>
      <c r="P116" s="234"/>
      <c r="Q116" s="5"/>
      <c r="R116" s="5"/>
      <c r="S116" s="5"/>
      <c r="T116" s="211"/>
      <c r="U116" s="183"/>
      <c r="V116" s="5"/>
      <c r="W116" s="5"/>
      <c r="X116" s="5"/>
      <c r="Y116" s="2"/>
      <c r="Z116" s="255">
        <v>43191</v>
      </c>
      <c r="AA116" s="255">
        <f t="shared" si="259"/>
        <v>43191</v>
      </c>
      <c r="AB116" s="21">
        <v>43252</v>
      </c>
      <c r="AC116" s="21">
        <v>43282</v>
      </c>
      <c r="AD116" s="21">
        <v>43405</v>
      </c>
      <c r="AE116" s="21">
        <v>43556</v>
      </c>
      <c r="AF116" s="21">
        <f t="shared" si="202"/>
        <v>43556</v>
      </c>
      <c r="AG116" s="21">
        <f t="shared" si="202"/>
        <v>43556</v>
      </c>
      <c r="AH116" s="21">
        <f t="shared" si="202"/>
        <v>43556</v>
      </c>
      <c r="AI116" s="22">
        <f t="shared" si="202"/>
        <v>43556</v>
      </c>
      <c r="AJ116" s="21">
        <v>43922</v>
      </c>
      <c r="AK116" s="21">
        <f t="shared" si="203"/>
        <v>43922</v>
      </c>
      <c r="AL116" s="21">
        <f t="shared" si="203"/>
        <v>43922</v>
      </c>
      <c r="AM116" s="21">
        <f t="shared" si="203"/>
        <v>43922</v>
      </c>
      <c r="AN116" s="22">
        <f t="shared" si="203"/>
        <v>43922</v>
      </c>
      <c r="AO116" s="22">
        <v>44286</v>
      </c>
      <c r="AP116" s="15">
        <f t="shared" si="204"/>
        <v>0</v>
      </c>
      <c r="AQ116" s="16">
        <f t="shared" si="205"/>
        <v>61</v>
      </c>
      <c r="AR116" s="15">
        <f t="shared" si="206"/>
        <v>30</v>
      </c>
      <c r="AS116" s="15">
        <f t="shared" si="207"/>
        <v>123</v>
      </c>
      <c r="AT116" s="16">
        <f t="shared" si="208"/>
        <v>151</v>
      </c>
      <c r="AU116" s="15">
        <f t="shared" si="209"/>
        <v>0</v>
      </c>
      <c r="AV116" s="15">
        <f t="shared" si="210"/>
        <v>0</v>
      </c>
      <c r="AW116" s="15">
        <f t="shared" si="211"/>
        <v>0</v>
      </c>
      <c r="AX116" s="15">
        <f t="shared" si="212"/>
        <v>0</v>
      </c>
      <c r="AY116" s="16">
        <f t="shared" si="213"/>
        <v>366</v>
      </c>
      <c r="AZ116" s="15">
        <f t="shared" si="214"/>
        <v>0</v>
      </c>
      <c r="BA116" s="15">
        <f t="shared" si="215"/>
        <v>0</v>
      </c>
      <c r="BB116" s="15">
        <f t="shared" si="216"/>
        <v>0</v>
      </c>
      <c r="BC116" s="15">
        <f t="shared" si="217"/>
        <v>0</v>
      </c>
      <c r="BD116" s="16">
        <f t="shared" si="218"/>
        <v>365</v>
      </c>
      <c r="BE116" s="6">
        <f t="shared" si="219"/>
        <v>0</v>
      </c>
      <c r="BF116" s="7">
        <f t="shared" si="220"/>
        <v>1</v>
      </c>
      <c r="BG116" s="6">
        <f t="shared" si="221"/>
        <v>9.8684210526315791E-2</v>
      </c>
      <c r="BH116" s="6">
        <f t="shared" si="222"/>
        <v>0.40460526315789475</v>
      </c>
      <c r="BI116" s="8">
        <f t="shared" si="223"/>
        <v>0.49671052631578949</v>
      </c>
      <c r="BJ116" s="7" t="b">
        <f t="shared" si="224"/>
        <v>1</v>
      </c>
      <c r="BK116" s="6">
        <f t="shared" si="225"/>
        <v>0</v>
      </c>
      <c r="BL116" s="8">
        <f t="shared" si="226"/>
        <v>0</v>
      </c>
      <c r="BM116" s="8">
        <f t="shared" si="227"/>
        <v>0</v>
      </c>
      <c r="BN116" s="8">
        <f t="shared" si="228"/>
        <v>0</v>
      </c>
      <c r="BO116" s="8">
        <f t="shared" si="229"/>
        <v>1</v>
      </c>
      <c r="BP116" s="7" t="b">
        <f t="shared" si="230"/>
        <v>1</v>
      </c>
      <c r="BQ116" s="155">
        <f t="shared" si="231"/>
        <v>0</v>
      </c>
      <c r="BR116" s="8">
        <f t="shared" si="232"/>
        <v>0</v>
      </c>
      <c r="BS116" s="8">
        <f t="shared" si="233"/>
        <v>0</v>
      </c>
      <c r="BT116" s="8">
        <f t="shared" si="234"/>
        <v>0</v>
      </c>
      <c r="BU116" s="8">
        <f t="shared" si="235"/>
        <v>1</v>
      </c>
      <c r="BV116" s="7" t="b">
        <f t="shared" si="236"/>
        <v>1</v>
      </c>
      <c r="BW116" s="153">
        <v>2764.12</v>
      </c>
      <c r="BX116" s="151" t="s">
        <v>22</v>
      </c>
      <c r="BY116" s="151">
        <f t="shared" si="260"/>
        <v>3512.3247697368424</v>
      </c>
      <c r="BZ116" s="254"/>
      <c r="CA116" s="112"/>
      <c r="CB116" s="166">
        <f t="shared" si="261"/>
        <v>0.27068461924114823</v>
      </c>
      <c r="CC116" s="254"/>
      <c r="CD116" s="112"/>
      <c r="CE116" s="8">
        <f>'LLU Compliance summary'!I$118</f>
        <v>0.43</v>
      </c>
      <c r="CF116" s="254"/>
      <c r="CG116" s="112"/>
      <c r="CH116" s="182" t="b">
        <f t="shared" si="237"/>
        <v>1</v>
      </c>
      <c r="CI116" s="254"/>
      <c r="CJ116" s="112"/>
      <c r="CK116" s="111">
        <f t="shared" si="238"/>
        <v>1</v>
      </c>
      <c r="CL116" s="111"/>
      <c r="CN116" s="330">
        <v>169025.35</v>
      </c>
      <c r="CO116" s="339"/>
      <c r="CP116" s="99"/>
      <c r="CQ116" s="100"/>
      <c r="CR116" s="60">
        <f t="shared" si="239"/>
        <v>0</v>
      </c>
      <c r="CS116" s="60">
        <f t="shared" si="240"/>
        <v>0</v>
      </c>
      <c r="CT116" s="61">
        <f t="shared" si="241"/>
        <v>0</v>
      </c>
      <c r="CU116" s="60">
        <f t="shared" si="242"/>
        <v>0</v>
      </c>
      <c r="CV116" s="60">
        <f t="shared" si="243"/>
        <v>0</v>
      </c>
      <c r="CW116" s="61">
        <f t="shared" si="244"/>
        <v>0</v>
      </c>
      <c r="CX116" s="60">
        <f t="shared" si="264"/>
        <v>0</v>
      </c>
      <c r="CY116" s="60">
        <f t="shared" si="265"/>
        <v>0</v>
      </c>
      <c r="CZ116" s="61">
        <f t="shared" si="245"/>
        <v>0</v>
      </c>
      <c r="DA116" s="60">
        <f t="shared" si="246"/>
        <v>0</v>
      </c>
      <c r="DB116" s="60">
        <f t="shared" si="247"/>
        <v>0</v>
      </c>
      <c r="DC116" s="61">
        <f t="shared" si="248"/>
        <v>0</v>
      </c>
      <c r="DD116" s="60">
        <f t="shared" si="249"/>
        <v>0</v>
      </c>
      <c r="DE116" s="60">
        <f t="shared" si="250"/>
        <v>0</v>
      </c>
      <c r="DF116" s="61">
        <f t="shared" si="251"/>
        <v>0</v>
      </c>
      <c r="DG116" s="60">
        <f t="shared" si="252"/>
        <v>0</v>
      </c>
      <c r="DH116" s="60">
        <f t="shared" si="253"/>
        <v>0</v>
      </c>
      <c r="DI116" s="61">
        <f t="shared" si="254"/>
        <v>0</v>
      </c>
      <c r="DJ116" s="339"/>
      <c r="DK116" s="60">
        <f t="shared" si="255"/>
        <v>0</v>
      </c>
      <c r="DL116" s="61">
        <f t="shared" si="256"/>
        <v>0</v>
      </c>
      <c r="DM116" s="339"/>
      <c r="DN116" s="60">
        <f t="shared" si="262"/>
        <v>0</v>
      </c>
      <c r="DO116" s="61">
        <f t="shared" si="263"/>
        <v>0</v>
      </c>
    </row>
    <row r="117" spans="1:119" ht="26.25" customHeight="1" outlineLevel="1" x14ac:dyDescent="0.2">
      <c r="A117" s="350">
        <v>13</v>
      </c>
      <c r="B117" s="139" t="s">
        <v>118</v>
      </c>
      <c r="C117" s="246" t="s">
        <v>251</v>
      </c>
      <c r="D117" s="121"/>
      <c r="E117" s="25"/>
      <c r="I117" s="34">
        <v>1</v>
      </c>
      <c r="K117" s="285">
        <f t="shared" si="257"/>
        <v>2534.61</v>
      </c>
      <c r="L117" s="223">
        <f t="shared" si="258"/>
        <v>2534.61</v>
      </c>
      <c r="M117" s="183">
        <v>2534.61</v>
      </c>
      <c r="N117" s="234">
        <v>3592.8</v>
      </c>
      <c r="O117" s="223">
        <v>3053.88</v>
      </c>
      <c r="P117" s="234"/>
      <c r="Q117" s="5"/>
      <c r="R117" s="5"/>
      <c r="S117" s="5"/>
      <c r="T117" s="211"/>
      <c r="U117" s="183"/>
      <c r="V117" s="5"/>
      <c r="W117" s="5"/>
      <c r="X117" s="5"/>
      <c r="Y117" s="2"/>
      <c r="Z117" s="255">
        <v>43191</v>
      </c>
      <c r="AA117" s="255">
        <f t="shared" si="259"/>
        <v>43191</v>
      </c>
      <c r="AB117" s="21">
        <v>43252</v>
      </c>
      <c r="AC117" s="21">
        <v>43282</v>
      </c>
      <c r="AD117" s="21">
        <v>43405</v>
      </c>
      <c r="AE117" s="21">
        <v>43556</v>
      </c>
      <c r="AF117" s="21">
        <f t="shared" si="202"/>
        <v>43556</v>
      </c>
      <c r="AG117" s="21">
        <f t="shared" si="202"/>
        <v>43556</v>
      </c>
      <c r="AH117" s="21">
        <f t="shared" si="202"/>
        <v>43556</v>
      </c>
      <c r="AI117" s="22">
        <f t="shared" si="202"/>
        <v>43556</v>
      </c>
      <c r="AJ117" s="21">
        <v>43922</v>
      </c>
      <c r="AK117" s="21">
        <f t="shared" si="203"/>
        <v>43922</v>
      </c>
      <c r="AL117" s="21">
        <f t="shared" si="203"/>
        <v>43922</v>
      </c>
      <c r="AM117" s="21">
        <f t="shared" si="203"/>
        <v>43922</v>
      </c>
      <c r="AN117" s="22">
        <f t="shared" si="203"/>
        <v>43922</v>
      </c>
      <c r="AO117" s="22">
        <v>44286</v>
      </c>
      <c r="AP117" s="15">
        <f t="shared" si="204"/>
        <v>0</v>
      </c>
      <c r="AQ117" s="16">
        <f t="shared" si="205"/>
        <v>61</v>
      </c>
      <c r="AR117" s="15">
        <f t="shared" si="206"/>
        <v>30</v>
      </c>
      <c r="AS117" s="15">
        <f t="shared" si="207"/>
        <v>123</v>
      </c>
      <c r="AT117" s="16">
        <f t="shared" si="208"/>
        <v>151</v>
      </c>
      <c r="AU117" s="15">
        <f t="shared" si="209"/>
        <v>0</v>
      </c>
      <c r="AV117" s="15">
        <f t="shared" si="210"/>
        <v>0</v>
      </c>
      <c r="AW117" s="15">
        <f t="shared" si="211"/>
        <v>0</v>
      </c>
      <c r="AX117" s="15">
        <f t="shared" si="212"/>
        <v>0</v>
      </c>
      <c r="AY117" s="16">
        <f t="shared" si="213"/>
        <v>366</v>
      </c>
      <c r="AZ117" s="15">
        <f t="shared" si="214"/>
        <v>0</v>
      </c>
      <c r="BA117" s="15">
        <f t="shared" si="215"/>
        <v>0</v>
      </c>
      <c r="BB117" s="15">
        <f t="shared" si="216"/>
        <v>0</v>
      </c>
      <c r="BC117" s="15">
        <f t="shared" si="217"/>
        <v>0</v>
      </c>
      <c r="BD117" s="16">
        <f t="shared" si="218"/>
        <v>365</v>
      </c>
      <c r="BE117" s="6">
        <f t="shared" si="219"/>
        <v>0</v>
      </c>
      <c r="BF117" s="7">
        <f t="shared" si="220"/>
        <v>1</v>
      </c>
      <c r="BG117" s="6">
        <f t="shared" si="221"/>
        <v>9.8684210526315791E-2</v>
      </c>
      <c r="BH117" s="6">
        <f t="shared" si="222"/>
        <v>0.40460526315789475</v>
      </c>
      <c r="BI117" s="8">
        <f t="shared" si="223"/>
        <v>0.49671052631578949</v>
      </c>
      <c r="BJ117" s="7" t="b">
        <f t="shared" si="224"/>
        <v>1</v>
      </c>
      <c r="BK117" s="6">
        <f t="shared" si="225"/>
        <v>0</v>
      </c>
      <c r="BL117" s="8">
        <f t="shared" si="226"/>
        <v>0</v>
      </c>
      <c r="BM117" s="8">
        <f t="shared" si="227"/>
        <v>0</v>
      </c>
      <c r="BN117" s="8">
        <f t="shared" si="228"/>
        <v>0</v>
      </c>
      <c r="BO117" s="8">
        <f t="shared" si="229"/>
        <v>1</v>
      </c>
      <c r="BP117" s="7" t="b">
        <f t="shared" si="230"/>
        <v>1</v>
      </c>
      <c r="BQ117" s="155">
        <f t="shared" si="231"/>
        <v>0</v>
      </c>
      <c r="BR117" s="8">
        <f t="shared" si="232"/>
        <v>0</v>
      </c>
      <c r="BS117" s="8">
        <f t="shared" si="233"/>
        <v>0</v>
      </c>
      <c r="BT117" s="8">
        <f t="shared" si="234"/>
        <v>0</v>
      </c>
      <c r="BU117" s="8">
        <f t="shared" si="235"/>
        <v>1</v>
      </c>
      <c r="BV117" s="7" t="b">
        <f t="shared" si="236"/>
        <v>1</v>
      </c>
      <c r="BW117" s="153">
        <v>2534.61</v>
      </c>
      <c r="BX117" s="151" t="s">
        <v>22</v>
      </c>
      <c r="BY117" s="151">
        <f t="shared" si="260"/>
        <v>3220.6861184210529</v>
      </c>
      <c r="BZ117" s="254"/>
      <c r="CA117" s="112"/>
      <c r="CB117" s="166">
        <f t="shared" si="261"/>
        <v>0.27068311038820675</v>
      </c>
      <c r="CC117" s="254"/>
      <c r="CD117" s="112"/>
      <c r="CE117" s="8">
        <f>'LLU Compliance summary'!I$118</f>
        <v>0.43</v>
      </c>
      <c r="CF117" s="254"/>
      <c r="CG117" s="112"/>
      <c r="CH117" s="182" t="b">
        <f t="shared" si="237"/>
        <v>1</v>
      </c>
      <c r="CI117" s="254"/>
      <c r="CJ117" s="112"/>
      <c r="CK117" s="111">
        <f t="shared" si="238"/>
        <v>1</v>
      </c>
      <c r="CL117" s="111"/>
      <c r="CN117" s="330">
        <v>556977.83999999973</v>
      </c>
      <c r="CO117" s="339"/>
      <c r="CP117" s="99"/>
      <c r="CQ117" s="100"/>
      <c r="CR117" s="60">
        <f t="shared" si="239"/>
        <v>0</v>
      </c>
      <c r="CS117" s="60">
        <f t="shared" si="240"/>
        <v>0</v>
      </c>
      <c r="CT117" s="61">
        <f t="shared" si="241"/>
        <v>0</v>
      </c>
      <c r="CU117" s="60">
        <f t="shared" si="242"/>
        <v>0</v>
      </c>
      <c r="CV117" s="60">
        <f t="shared" si="243"/>
        <v>0</v>
      </c>
      <c r="CW117" s="61">
        <f t="shared" si="244"/>
        <v>0</v>
      </c>
      <c r="CX117" s="60">
        <f t="shared" si="264"/>
        <v>0</v>
      </c>
      <c r="CY117" s="60">
        <f t="shared" si="265"/>
        <v>0</v>
      </c>
      <c r="CZ117" s="61">
        <f t="shared" si="245"/>
        <v>0</v>
      </c>
      <c r="DA117" s="60">
        <f t="shared" si="246"/>
        <v>0</v>
      </c>
      <c r="DB117" s="60">
        <f t="shared" si="247"/>
        <v>0</v>
      </c>
      <c r="DC117" s="61">
        <f t="shared" si="248"/>
        <v>0</v>
      </c>
      <c r="DD117" s="60">
        <f t="shared" si="249"/>
        <v>0</v>
      </c>
      <c r="DE117" s="60">
        <f t="shared" si="250"/>
        <v>0</v>
      </c>
      <c r="DF117" s="61">
        <f t="shared" si="251"/>
        <v>0</v>
      </c>
      <c r="DG117" s="60">
        <f t="shared" si="252"/>
        <v>0</v>
      </c>
      <c r="DH117" s="60">
        <f t="shared" si="253"/>
        <v>0</v>
      </c>
      <c r="DI117" s="61">
        <f t="shared" si="254"/>
        <v>0</v>
      </c>
      <c r="DJ117" s="339"/>
      <c r="DK117" s="60">
        <f t="shared" si="255"/>
        <v>0</v>
      </c>
      <c r="DL117" s="61">
        <f t="shared" si="256"/>
        <v>0</v>
      </c>
      <c r="DM117" s="339"/>
      <c r="DN117" s="60">
        <f t="shared" si="262"/>
        <v>0</v>
      </c>
      <c r="DO117" s="61">
        <f t="shared" si="263"/>
        <v>0</v>
      </c>
    </row>
    <row r="118" spans="1:119" ht="26.25" customHeight="1" outlineLevel="1" x14ac:dyDescent="0.2">
      <c r="A118" s="350">
        <v>14</v>
      </c>
      <c r="B118" s="139" t="s">
        <v>117</v>
      </c>
      <c r="C118" s="246" t="s">
        <v>251</v>
      </c>
      <c r="D118" s="121"/>
      <c r="E118" s="25"/>
      <c r="I118" s="34">
        <v>1</v>
      </c>
      <c r="K118" s="285">
        <f t="shared" si="257"/>
        <v>3028.38</v>
      </c>
      <c r="L118" s="223">
        <f t="shared" si="258"/>
        <v>3028.38</v>
      </c>
      <c r="M118" s="183">
        <v>3028.38</v>
      </c>
      <c r="N118" s="234">
        <v>4292.72</v>
      </c>
      <c r="O118" s="223">
        <v>3648.81</v>
      </c>
      <c r="P118" s="234"/>
      <c r="Q118" s="5"/>
      <c r="R118" s="5"/>
      <c r="S118" s="5"/>
      <c r="T118" s="211"/>
      <c r="U118" s="183"/>
      <c r="V118" s="5"/>
      <c r="W118" s="5"/>
      <c r="X118" s="5"/>
      <c r="Y118" s="2"/>
      <c r="Z118" s="255">
        <v>43191</v>
      </c>
      <c r="AA118" s="255">
        <f t="shared" si="259"/>
        <v>43191</v>
      </c>
      <c r="AB118" s="21">
        <v>43252</v>
      </c>
      <c r="AC118" s="21">
        <v>43282</v>
      </c>
      <c r="AD118" s="21">
        <v>43405</v>
      </c>
      <c r="AE118" s="21">
        <v>43556</v>
      </c>
      <c r="AF118" s="21">
        <f t="shared" si="202"/>
        <v>43556</v>
      </c>
      <c r="AG118" s="21">
        <f t="shared" si="202"/>
        <v>43556</v>
      </c>
      <c r="AH118" s="21">
        <f t="shared" si="202"/>
        <v>43556</v>
      </c>
      <c r="AI118" s="22">
        <f t="shared" si="202"/>
        <v>43556</v>
      </c>
      <c r="AJ118" s="21">
        <v>43922</v>
      </c>
      <c r="AK118" s="21">
        <f t="shared" si="203"/>
        <v>43922</v>
      </c>
      <c r="AL118" s="21">
        <f t="shared" si="203"/>
        <v>43922</v>
      </c>
      <c r="AM118" s="21">
        <f t="shared" si="203"/>
        <v>43922</v>
      </c>
      <c r="AN118" s="22">
        <f t="shared" si="203"/>
        <v>43922</v>
      </c>
      <c r="AO118" s="22">
        <v>44286</v>
      </c>
      <c r="AP118" s="15">
        <f t="shared" si="204"/>
        <v>0</v>
      </c>
      <c r="AQ118" s="16">
        <f t="shared" si="205"/>
        <v>61</v>
      </c>
      <c r="AR118" s="15">
        <f t="shared" si="206"/>
        <v>30</v>
      </c>
      <c r="AS118" s="15">
        <f t="shared" si="207"/>
        <v>123</v>
      </c>
      <c r="AT118" s="16">
        <f t="shared" si="208"/>
        <v>151</v>
      </c>
      <c r="AU118" s="15">
        <f t="shared" si="209"/>
        <v>0</v>
      </c>
      <c r="AV118" s="15">
        <f t="shared" si="210"/>
        <v>0</v>
      </c>
      <c r="AW118" s="15">
        <f t="shared" si="211"/>
        <v>0</v>
      </c>
      <c r="AX118" s="15">
        <f t="shared" si="212"/>
        <v>0</v>
      </c>
      <c r="AY118" s="16">
        <f t="shared" si="213"/>
        <v>366</v>
      </c>
      <c r="AZ118" s="15">
        <f t="shared" si="214"/>
        <v>0</v>
      </c>
      <c r="BA118" s="15">
        <f t="shared" si="215"/>
        <v>0</v>
      </c>
      <c r="BB118" s="15">
        <f t="shared" si="216"/>
        <v>0</v>
      </c>
      <c r="BC118" s="15">
        <f t="shared" si="217"/>
        <v>0</v>
      </c>
      <c r="BD118" s="16">
        <f t="shared" si="218"/>
        <v>365</v>
      </c>
      <c r="BE118" s="6">
        <f t="shared" si="219"/>
        <v>0</v>
      </c>
      <c r="BF118" s="7">
        <f t="shared" si="220"/>
        <v>1</v>
      </c>
      <c r="BG118" s="6">
        <f t="shared" si="221"/>
        <v>9.8684210526315791E-2</v>
      </c>
      <c r="BH118" s="6">
        <f t="shared" si="222"/>
        <v>0.40460526315789475</v>
      </c>
      <c r="BI118" s="8">
        <f t="shared" si="223"/>
        <v>0.49671052631578949</v>
      </c>
      <c r="BJ118" s="7" t="b">
        <f t="shared" si="224"/>
        <v>1</v>
      </c>
      <c r="BK118" s="6">
        <f t="shared" si="225"/>
        <v>0</v>
      </c>
      <c r="BL118" s="8">
        <f t="shared" si="226"/>
        <v>0</v>
      </c>
      <c r="BM118" s="8">
        <f t="shared" si="227"/>
        <v>0</v>
      </c>
      <c r="BN118" s="8">
        <f t="shared" si="228"/>
        <v>0</v>
      </c>
      <c r="BO118" s="8">
        <f t="shared" si="229"/>
        <v>1</v>
      </c>
      <c r="BP118" s="7" t="b">
        <f t="shared" si="230"/>
        <v>1</v>
      </c>
      <c r="BQ118" s="155">
        <f t="shared" si="231"/>
        <v>0</v>
      </c>
      <c r="BR118" s="8">
        <f t="shared" si="232"/>
        <v>0</v>
      </c>
      <c r="BS118" s="8">
        <f t="shared" si="233"/>
        <v>0</v>
      </c>
      <c r="BT118" s="8">
        <f t="shared" si="234"/>
        <v>0</v>
      </c>
      <c r="BU118" s="8">
        <f t="shared" si="235"/>
        <v>1</v>
      </c>
      <c r="BV118" s="7" t="b">
        <f t="shared" si="236"/>
        <v>1</v>
      </c>
      <c r="BW118" s="153">
        <v>3028.38</v>
      </c>
      <c r="BX118" s="151" t="s">
        <v>22</v>
      </c>
      <c r="BY118" s="151">
        <f t="shared" si="260"/>
        <v>3848.1127302631585</v>
      </c>
      <c r="BZ118" s="254"/>
      <c r="CA118" s="112"/>
      <c r="CB118" s="166">
        <f t="shared" si="261"/>
        <v>0.27068357678466981</v>
      </c>
      <c r="CC118" s="254"/>
      <c r="CD118" s="112"/>
      <c r="CE118" s="8">
        <f>'LLU Compliance summary'!I$118</f>
        <v>0.43</v>
      </c>
      <c r="CF118" s="254"/>
      <c r="CG118" s="112"/>
      <c r="CH118" s="182" t="b">
        <f t="shared" si="237"/>
        <v>1</v>
      </c>
      <c r="CI118" s="254"/>
      <c r="CJ118" s="112"/>
      <c r="CK118" s="111">
        <f t="shared" si="238"/>
        <v>1</v>
      </c>
      <c r="CL118" s="111"/>
      <c r="CN118" s="330">
        <v>322644.88</v>
      </c>
      <c r="CO118" s="339"/>
      <c r="CP118" s="99"/>
      <c r="CQ118" s="100"/>
      <c r="CR118" s="60">
        <f t="shared" si="239"/>
        <v>0</v>
      </c>
      <c r="CS118" s="60">
        <f t="shared" si="240"/>
        <v>0</v>
      </c>
      <c r="CT118" s="61">
        <f t="shared" si="241"/>
        <v>0</v>
      </c>
      <c r="CU118" s="60">
        <f t="shared" si="242"/>
        <v>0</v>
      </c>
      <c r="CV118" s="60">
        <f t="shared" si="243"/>
        <v>0</v>
      </c>
      <c r="CW118" s="61">
        <f t="shared" si="244"/>
        <v>0</v>
      </c>
      <c r="CX118" s="60">
        <f t="shared" si="264"/>
        <v>0</v>
      </c>
      <c r="CY118" s="60">
        <f t="shared" si="265"/>
        <v>0</v>
      </c>
      <c r="CZ118" s="61">
        <f t="shared" si="245"/>
        <v>0</v>
      </c>
      <c r="DA118" s="60">
        <f t="shared" si="246"/>
        <v>0</v>
      </c>
      <c r="DB118" s="60">
        <f t="shared" si="247"/>
        <v>0</v>
      </c>
      <c r="DC118" s="61">
        <f t="shared" si="248"/>
        <v>0</v>
      </c>
      <c r="DD118" s="60">
        <f t="shared" si="249"/>
        <v>0</v>
      </c>
      <c r="DE118" s="60">
        <f t="shared" si="250"/>
        <v>0</v>
      </c>
      <c r="DF118" s="61">
        <f t="shared" si="251"/>
        <v>0</v>
      </c>
      <c r="DG118" s="60">
        <f t="shared" si="252"/>
        <v>0</v>
      </c>
      <c r="DH118" s="60">
        <f t="shared" si="253"/>
        <v>0</v>
      </c>
      <c r="DI118" s="61">
        <f t="shared" si="254"/>
        <v>0</v>
      </c>
      <c r="DJ118" s="339"/>
      <c r="DK118" s="60">
        <f t="shared" si="255"/>
        <v>0</v>
      </c>
      <c r="DL118" s="61">
        <f t="shared" si="256"/>
        <v>0</v>
      </c>
      <c r="DM118" s="339"/>
      <c r="DN118" s="60">
        <f t="shared" si="262"/>
        <v>0</v>
      </c>
      <c r="DO118" s="61">
        <f t="shared" si="263"/>
        <v>0</v>
      </c>
    </row>
    <row r="119" spans="1:119" ht="26.25" customHeight="1" outlineLevel="1" x14ac:dyDescent="0.2">
      <c r="A119" s="350">
        <v>15</v>
      </c>
      <c r="B119" s="139" t="s">
        <v>102</v>
      </c>
      <c r="C119" s="246" t="s">
        <v>251</v>
      </c>
      <c r="D119" s="121"/>
      <c r="E119" s="25"/>
      <c r="I119" s="34">
        <v>1</v>
      </c>
      <c r="K119" s="285">
        <f t="shared" si="257"/>
        <v>33.64</v>
      </c>
      <c r="L119" s="223">
        <f t="shared" si="258"/>
        <v>33.64</v>
      </c>
      <c r="M119" s="183">
        <v>33.64</v>
      </c>
      <c r="N119" s="234">
        <v>47.68</v>
      </c>
      <c r="O119" s="223">
        <v>40.520000000000003</v>
      </c>
      <c r="P119" s="234"/>
      <c r="Q119" s="5"/>
      <c r="R119" s="5"/>
      <c r="S119" s="5"/>
      <c r="T119" s="211"/>
      <c r="U119" s="183"/>
      <c r="V119" s="5"/>
      <c r="W119" s="5"/>
      <c r="X119" s="5"/>
      <c r="Y119" s="2"/>
      <c r="Z119" s="255">
        <v>43191</v>
      </c>
      <c r="AA119" s="255">
        <f t="shared" si="259"/>
        <v>43191</v>
      </c>
      <c r="AB119" s="21">
        <v>43252</v>
      </c>
      <c r="AC119" s="21">
        <v>43282</v>
      </c>
      <c r="AD119" s="21">
        <v>43405</v>
      </c>
      <c r="AE119" s="21">
        <v>43556</v>
      </c>
      <c r="AF119" s="21">
        <f t="shared" si="202"/>
        <v>43556</v>
      </c>
      <c r="AG119" s="21">
        <f t="shared" si="202"/>
        <v>43556</v>
      </c>
      <c r="AH119" s="21">
        <f t="shared" si="202"/>
        <v>43556</v>
      </c>
      <c r="AI119" s="22">
        <f t="shared" si="202"/>
        <v>43556</v>
      </c>
      <c r="AJ119" s="21">
        <v>43922</v>
      </c>
      <c r="AK119" s="21">
        <f t="shared" si="203"/>
        <v>43922</v>
      </c>
      <c r="AL119" s="21">
        <f t="shared" si="203"/>
        <v>43922</v>
      </c>
      <c r="AM119" s="21">
        <f t="shared" si="203"/>
        <v>43922</v>
      </c>
      <c r="AN119" s="22">
        <f t="shared" si="203"/>
        <v>43922</v>
      </c>
      <c r="AO119" s="22">
        <v>44286</v>
      </c>
      <c r="AP119" s="15">
        <f t="shared" si="204"/>
        <v>0</v>
      </c>
      <c r="AQ119" s="16">
        <f t="shared" si="205"/>
        <v>61</v>
      </c>
      <c r="AR119" s="15">
        <f t="shared" si="206"/>
        <v>30</v>
      </c>
      <c r="AS119" s="15">
        <f t="shared" si="207"/>
        <v>123</v>
      </c>
      <c r="AT119" s="16">
        <f t="shared" si="208"/>
        <v>151</v>
      </c>
      <c r="AU119" s="15">
        <f t="shared" si="209"/>
        <v>0</v>
      </c>
      <c r="AV119" s="15">
        <f t="shared" si="210"/>
        <v>0</v>
      </c>
      <c r="AW119" s="15">
        <f t="shared" si="211"/>
        <v>0</v>
      </c>
      <c r="AX119" s="15">
        <f t="shared" si="212"/>
        <v>0</v>
      </c>
      <c r="AY119" s="16">
        <f t="shared" si="213"/>
        <v>366</v>
      </c>
      <c r="AZ119" s="15">
        <f t="shared" si="214"/>
        <v>0</v>
      </c>
      <c r="BA119" s="15">
        <f t="shared" si="215"/>
        <v>0</v>
      </c>
      <c r="BB119" s="15">
        <f t="shared" si="216"/>
        <v>0</v>
      </c>
      <c r="BC119" s="15">
        <f t="shared" si="217"/>
        <v>0</v>
      </c>
      <c r="BD119" s="16">
        <f t="shared" si="218"/>
        <v>365</v>
      </c>
      <c r="BE119" s="6">
        <f t="shared" si="219"/>
        <v>0</v>
      </c>
      <c r="BF119" s="7">
        <f t="shared" si="220"/>
        <v>1</v>
      </c>
      <c r="BG119" s="6">
        <f t="shared" si="221"/>
        <v>9.8684210526315791E-2</v>
      </c>
      <c r="BH119" s="6">
        <f t="shared" si="222"/>
        <v>0.40460526315789475</v>
      </c>
      <c r="BI119" s="8">
        <f t="shared" si="223"/>
        <v>0.49671052631578949</v>
      </c>
      <c r="BJ119" s="7" t="b">
        <f t="shared" si="224"/>
        <v>1</v>
      </c>
      <c r="BK119" s="6">
        <f t="shared" si="225"/>
        <v>0</v>
      </c>
      <c r="BL119" s="8">
        <f t="shared" si="226"/>
        <v>0</v>
      </c>
      <c r="BM119" s="8">
        <f t="shared" si="227"/>
        <v>0</v>
      </c>
      <c r="BN119" s="8">
        <f t="shared" si="228"/>
        <v>0</v>
      </c>
      <c r="BO119" s="8">
        <f t="shared" si="229"/>
        <v>1</v>
      </c>
      <c r="BP119" s="7" t="b">
        <f t="shared" si="230"/>
        <v>1</v>
      </c>
      <c r="BQ119" s="155">
        <f t="shared" si="231"/>
        <v>0</v>
      </c>
      <c r="BR119" s="8">
        <f t="shared" si="232"/>
        <v>0</v>
      </c>
      <c r="BS119" s="8">
        <f t="shared" si="233"/>
        <v>0</v>
      </c>
      <c r="BT119" s="8">
        <f t="shared" si="234"/>
        <v>0</v>
      </c>
      <c r="BU119" s="8">
        <f t="shared" si="235"/>
        <v>1</v>
      </c>
      <c r="BV119" s="7" t="b">
        <f t="shared" si="236"/>
        <v>1</v>
      </c>
      <c r="BW119" s="153">
        <v>33.64</v>
      </c>
      <c r="BX119" s="151" t="s">
        <v>22</v>
      </c>
      <c r="BY119" s="151">
        <f t="shared" si="260"/>
        <v>42.738026315789476</v>
      </c>
      <c r="BZ119" s="254"/>
      <c r="CA119" s="112"/>
      <c r="CB119" s="166">
        <f t="shared" si="261"/>
        <v>0.2704526253207335</v>
      </c>
      <c r="CC119" s="254"/>
      <c r="CD119" s="112"/>
      <c r="CE119" s="8">
        <f>'LLU Compliance summary'!I$118</f>
        <v>0.43</v>
      </c>
      <c r="CF119" s="254"/>
      <c r="CG119" s="112"/>
      <c r="CH119" s="182" t="b">
        <f t="shared" si="237"/>
        <v>1</v>
      </c>
      <c r="CI119" s="254"/>
      <c r="CJ119" s="112"/>
      <c r="CK119" s="111">
        <f t="shared" si="238"/>
        <v>1</v>
      </c>
      <c r="CL119" s="111"/>
      <c r="CN119" s="330">
        <v>25853.919999999998</v>
      </c>
      <c r="CO119" s="339"/>
      <c r="CP119" s="99"/>
      <c r="CQ119" s="100"/>
      <c r="CR119" s="60">
        <f t="shared" si="239"/>
        <v>0</v>
      </c>
      <c r="CS119" s="60">
        <f t="shared" si="240"/>
        <v>0</v>
      </c>
      <c r="CT119" s="61">
        <f t="shared" si="241"/>
        <v>0</v>
      </c>
      <c r="CU119" s="60">
        <f t="shared" si="242"/>
        <v>0</v>
      </c>
      <c r="CV119" s="60">
        <f t="shared" si="243"/>
        <v>0</v>
      </c>
      <c r="CW119" s="61">
        <f t="shared" si="244"/>
        <v>0</v>
      </c>
      <c r="CX119" s="60">
        <f t="shared" si="264"/>
        <v>0</v>
      </c>
      <c r="CY119" s="60">
        <f t="shared" si="265"/>
        <v>0</v>
      </c>
      <c r="CZ119" s="61">
        <f t="shared" si="245"/>
        <v>0</v>
      </c>
      <c r="DA119" s="60">
        <f t="shared" si="246"/>
        <v>0</v>
      </c>
      <c r="DB119" s="60">
        <f t="shared" si="247"/>
        <v>0</v>
      </c>
      <c r="DC119" s="61">
        <f t="shared" si="248"/>
        <v>0</v>
      </c>
      <c r="DD119" s="60">
        <f t="shared" si="249"/>
        <v>0</v>
      </c>
      <c r="DE119" s="60">
        <f t="shared" si="250"/>
        <v>0</v>
      </c>
      <c r="DF119" s="61">
        <f t="shared" si="251"/>
        <v>0</v>
      </c>
      <c r="DG119" s="60">
        <f t="shared" si="252"/>
        <v>0</v>
      </c>
      <c r="DH119" s="60">
        <f t="shared" si="253"/>
        <v>0</v>
      </c>
      <c r="DI119" s="61">
        <f t="shared" si="254"/>
        <v>0</v>
      </c>
      <c r="DJ119" s="339"/>
      <c r="DK119" s="60">
        <f t="shared" si="255"/>
        <v>0</v>
      </c>
      <c r="DL119" s="61">
        <f t="shared" si="256"/>
        <v>0</v>
      </c>
      <c r="DM119" s="339"/>
      <c r="DN119" s="60">
        <f t="shared" si="262"/>
        <v>0</v>
      </c>
      <c r="DO119" s="61">
        <f t="shared" si="263"/>
        <v>0</v>
      </c>
    </row>
    <row r="120" spans="1:119" ht="26.25" customHeight="1" outlineLevel="1" x14ac:dyDescent="0.25">
      <c r="A120" s="351">
        <v>16</v>
      </c>
      <c r="B120" s="139" t="s">
        <v>103</v>
      </c>
      <c r="C120" s="246" t="s">
        <v>251</v>
      </c>
      <c r="D120" s="121"/>
      <c r="E120" s="25"/>
      <c r="I120" s="34">
        <v>1</v>
      </c>
      <c r="K120" s="285">
        <f t="shared" si="257"/>
        <v>1168.24</v>
      </c>
      <c r="L120" s="223">
        <f t="shared" si="258"/>
        <v>1168.24</v>
      </c>
      <c r="M120" s="183">
        <v>1168.24</v>
      </c>
      <c r="N120" s="234">
        <v>1655.98</v>
      </c>
      <c r="O120" s="223">
        <v>1655.98</v>
      </c>
      <c r="P120" s="234"/>
      <c r="Q120" s="5"/>
      <c r="R120" s="5"/>
      <c r="S120" s="5"/>
      <c r="T120" s="211"/>
      <c r="U120" s="183"/>
      <c r="V120" s="5"/>
      <c r="W120" s="5"/>
      <c r="X120" s="5"/>
      <c r="Y120" s="2"/>
      <c r="Z120" s="255">
        <v>43191</v>
      </c>
      <c r="AA120" s="255">
        <f t="shared" si="259"/>
        <v>43191</v>
      </c>
      <c r="AB120" s="21">
        <v>43252</v>
      </c>
      <c r="AC120" s="21">
        <v>43282</v>
      </c>
      <c r="AD120" s="21">
        <v>43405</v>
      </c>
      <c r="AE120" s="21">
        <v>43556</v>
      </c>
      <c r="AF120" s="21">
        <f t="shared" si="202"/>
        <v>43556</v>
      </c>
      <c r="AG120" s="21">
        <f t="shared" si="202"/>
        <v>43556</v>
      </c>
      <c r="AH120" s="21">
        <f t="shared" si="202"/>
        <v>43556</v>
      </c>
      <c r="AI120" s="22">
        <f t="shared" si="202"/>
        <v>43556</v>
      </c>
      <c r="AJ120" s="21">
        <v>43922</v>
      </c>
      <c r="AK120" s="21">
        <f t="shared" si="203"/>
        <v>43922</v>
      </c>
      <c r="AL120" s="21">
        <f t="shared" si="203"/>
        <v>43922</v>
      </c>
      <c r="AM120" s="21">
        <f t="shared" si="203"/>
        <v>43922</v>
      </c>
      <c r="AN120" s="22">
        <f t="shared" si="203"/>
        <v>43922</v>
      </c>
      <c r="AO120" s="22">
        <v>44286</v>
      </c>
      <c r="AP120" s="15">
        <f t="shared" si="204"/>
        <v>0</v>
      </c>
      <c r="AQ120" s="16">
        <f t="shared" si="205"/>
        <v>61</v>
      </c>
      <c r="AR120" s="15">
        <f t="shared" si="206"/>
        <v>30</v>
      </c>
      <c r="AS120" s="15">
        <f t="shared" si="207"/>
        <v>123</v>
      </c>
      <c r="AT120" s="16">
        <f t="shared" si="208"/>
        <v>151</v>
      </c>
      <c r="AU120" s="15">
        <f t="shared" si="209"/>
        <v>0</v>
      </c>
      <c r="AV120" s="15">
        <f t="shared" si="210"/>
        <v>0</v>
      </c>
      <c r="AW120" s="15">
        <f t="shared" si="211"/>
        <v>0</v>
      </c>
      <c r="AX120" s="15">
        <f t="shared" si="212"/>
        <v>0</v>
      </c>
      <c r="AY120" s="16">
        <f t="shared" si="213"/>
        <v>366</v>
      </c>
      <c r="AZ120" s="15">
        <f t="shared" si="214"/>
        <v>0</v>
      </c>
      <c r="BA120" s="15">
        <f t="shared" si="215"/>
        <v>0</v>
      </c>
      <c r="BB120" s="15">
        <f t="shared" si="216"/>
        <v>0</v>
      </c>
      <c r="BC120" s="15">
        <f t="shared" si="217"/>
        <v>0</v>
      </c>
      <c r="BD120" s="16">
        <f t="shared" si="218"/>
        <v>365</v>
      </c>
      <c r="BE120" s="6">
        <f t="shared" si="219"/>
        <v>0</v>
      </c>
      <c r="BF120" s="7">
        <f t="shared" si="220"/>
        <v>1</v>
      </c>
      <c r="BG120" s="6">
        <f t="shared" si="221"/>
        <v>9.8684210526315791E-2</v>
      </c>
      <c r="BH120" s="6">
        <f t="shared" si="222"/>
        <v>0.40460526315789475</v>
      </c>
      <c r="BI120" s="8">
        <f t="shared" si="223"/>
        <v>0.49671052631578949</v>
      </c>
      <c r="BJ120" s="7" t="b">
        <f t="shared" si="224"/>
        <v>1</v>
      </c>
      <c r="BK120" s="6">
        <f t="shared" si="225"/>
        <v>0</v>
      </c>
      <c r="BL120" s="8">
        <f t="shared" si="226"/>
        <v>0</v>
      </c>
      <c r="BM120" s="8">
        <f t="shared" si="227"/>
        <v>0</v>
      </c>
      <c r="BN120" s="8">
        <f t="shared" si="228"/>
        <v>0</v>
      </c>
      <c r="BO120" s="8">
        <f t="shared" si="229"/>
        <v>1</v>
      </c>
      <c r="BP120" s="7" t="b">
        <f t="shared" si="230"/>
        <v>1</v>
      </c>
      <c r="BQ120" s="155">
        <f t="shared" si="231"/>
        <v>0</v>
      </c>
      <c r="BR120" s="8">
        <f t="shared" si="232"/>
        <v>0</v>
      </c>
      <c r="BS120" s="8">
        <f t="shared" si="233"/>
        <v>0</v>
      </c>
      <c r="BT120" s="8">
        <f t="shared" si="234"/>
        <v>0</v>
      </c>
      <c r="BU120" s="8">
        <f t="shared" si="235"/>
        <v>1</v>
      </c>
      <c r="BV120" s="7" t="b">
        <f t="shared" si="236"/>
        <v>1</v>
      </c>
      <c r="BW120" s="153">
        <v>1168.24</v>
      </c>
      <c r="BX120" s="151" t="s">
        <v>22</v>
      </c>
      <c r="BY120" s="151">
        <f t="shared" si="260"/>
        <v>1607.8477631578949</v>
      </c>
      <c r="BZ120" s="254"/>
      <c r="CA120" s="112"/>
      <c r="CB120" s="166">
        <f t="shared" si="261"/>
        <v>0.37629918780207394</v>
      </c>
      <c r="CC120" s="254"/>
      <c r="CD120" s="112"/>
      <c r="CE120" s="8">
        <f>'LLU Compliance summary'!I$118</f>
        <v>0.43</v>
      </c>
      <c r="CF120" s="254"/>
      <c r="CG120" s="112"/>
      <c r="CH120" s="182" t="b">
        <f t="shared" si="237"/>
        <v>1</v>
      </c>
      <c r="CI120" s="254"/>
      <c r="CJ120" s="112"/>
      <c r="CK120" s="111">
        <f t="shared" si="238"/>
        <v>1</v>
      </c>
      <c r="CL120" s="111"/>
      <c r="CN120" s="330">
        <v>0</v>
      </c>
      <c r="CO120" s="339"/>
      <c r="CP120" s="99"/>
      <c r="CQ120" s="100"/>
      <c r="CR120" s="60">
        <f t="shared" si="239"/>
        <v>0</v>
      </c>
      <c r="CS120" s="60">
        <f t="shared" si="240"/>
        <v>0</v>
      </c>
      <c r="CT120" s="61">
        <f t="shared" si="241"/>
        <v>0</v>
      </c>
      <c r="CU120" s="60">
        <f t="shared" si="242"/>
        <v>0</v>
      </c>
      <c r="CV120" s="60">
        <f t="shared" si="243"/>
        <v>0</v>
      </c>
      <c r="CW120" s="61">
        <f t="shared" si="244"/>
        <v>0</v>
      </c>
      <c r="CX120" s="60">
        <f t="shared" si="264"/>
        <v>0</v>
      </c>
      <c r="CY120" s="60">
        <f t="shared" si="265"/>
        <v>0</v>
      </c>
      <c r="CZ120" s="61">
        <f t="shared" si="245"/>
        <v>0</v>
      </c>
      <c r="DA120" s="60">
        <f t="shared" si="246"/>
        <v>0</v>
      </c>
      <c r="DB120" s="60">
        <f t="shared" si="247"/>
        <v>0</v>
      </c>
      <c r="DC120" s="61">
        <f t="shared" si="248"/>
        <v>0</v>
      </c>
      <c r="DD120" s="60">
        <f t="shared" si="249"/>
        <v>0</v>
      </c>
      <c r="DE120" s="60">
        <f t="shared" si="250"/>
        <v>0</v>
      </c>
      <c r="DF120" s="61">
        <f t="shared" si="251"/>
        <v>0</v>
      </c>
      <c r="DG120" s="60">
        <f t="shared" si="252"/>
        <v>0</v>
      </c>
      <c r="DH120" s="60">
        <f t="shared" si="253"/>
        <v>0</v>
      </c>
      <c r="DI120" s="61">
        <f t="shared" si="254"/>
        <v>0</v>
      </c>
      <c r="DJ120" s="339"/>
      <c r="DK120" s="60">
        <f t="shared" si="255"/>
        <v>0</v>
      </c>
      <c r="DL120" s="61">
        <f t="shared" si="256"/>
        <v>0</v>
      </c>
      <c r="DM120" s="339"/>
      <c r="DN120" s="60">
        <f t="shared" si="262"/>
        <v>0</v>
      </c>
      <c r="DO120" s="61">
        <f t="shared" si="263"/>
        <v>0</v>
      </c>
    </row>
    <row r="121" spans="1:119" ht="26.25" customHeight="1" outlineLevel="1" x14ac:dyDescent="0.2">
      <c r="A121" s="350">
        <v>17</v>
      </c>
      <c r="B121" s="139" t="s">
        <v>104</v>
      </c>
      <c r="C121" s="246" t="s">
        <v>251</v>
      </c>
      <c r="D121" s="121"/>
      <c r="E121" s="25"/>
      <c r="I121" s="34">
        <v>1</v>
      </c>
      <c r="K121" s="285">
        <f t="shared" si="257"/>
        <v>1413.91</v>
      </c>
      <c r="L121" s="223">
        <f t="shared" si="258"/>
        <v>1413.91</v>
      </c>
      <c r="M121" s="183">
        <v>1413.91</v>
      </c>
      <c r="N121" s="234">
        <v>2004.21</v>
      </c>
      <c r="O121" s="223">
        <v>2004.21</v>
      </c>
      <c r="P121" s="234"/>
      <c r="Q121" s="5"/>
      <c r="R121" s="5"/>
      <c r="S121" s="5"/>
      <c r="T121" s="211"/>
      <c r="U121" s="183"/>
      <c r="V121" s="5"/>
      <c r="W121" s="5"/>
      <c r="X121" s="5"/>
      <c r="Y121" s="2"/>
      <c r="Z121" s="255">
        <v>43191</v>
      </c>
      <c r="AA121" s="255">
        <f t="shared" si="259"/>
        <v>43191</v>
      </c>
      <c r="AB121" s="21">
        <v>43252</v>
      </c>
      <c r="AC121" s="21">
        <v>43282</v>
      </c>
      <c r="AD121" s="21">
        <v>43405</v>
      </c>
      <c r="AE121" s="21">
        <v>43556</v>
      </c>
      <c r="AF121" s="21">
        <f t="shared" si="202"/>
        <v>43556</v>
      </c>
      <c r="AG121" s="21">
        <f t="shared" si="202"/>
        <v>43556</v>
      </c>
      <c r="AH121" s="21">
        <f t="shared" si="202"/>
        <v>43556</v>
      </c>
      <c r="AI121" s="22">
        <f t="shared" si="202"/>
        <v>43556</v>
      </c>
      <c r="AJ121" s="21">
        <v>43922</v>
      </c>
      <c r="AK121" s="21">
        <f t="shared" si="203"/>
        <v>43922</v>
      </c>
      <c r="AL121" s="21">
        <f t="shared" si="203"/>
        <v>43922</v>
      </c>
      <c r="AM121" s="21">
        <f t="shared" si="203"/>
        <v>43922</v>
      </c>
      <c r="AN121" s="22">
        <f t="shared" si="203"/>
        <v>43922</v>
      </c>
      <c r="AO121" s="22">
        <v>44286</v>
      </c>
      <c r="AP121" s="15">
        <f t="shared" si="204"/>
        <v>0</v>
      </c>
      <c r="AQ121" s="16">
        <f t="shared" si="205"/>
        <v>61</v>
      </c>
      <c r="AR121" s="15">
        <f t="shared" si="206"/>
        <v>30</v>
      </c>
      <c r="AS121" s="15">
        <f t="shared" si="207"/>
        <v>123</v>
      </c>
      <c r="AT121" s="16">
        <f t="shared" si="208"/>
        <v>151</v>
      </c>
      <c r="AU121" s="15">
        <f t="shared" si="209"/>
        <v>0</v>
      </c>
      <c r="AV121" s="15">
        <f t="shared" si="210"/>
        <v>0</v>
      </c>
      <c r="AW121" s="15">
        <f t="shared" si="211"/>
        <v>0</v>
      </c>
      <c r="AX121" s="15">
        <f t="shared" si="212"/>
        <v>0</v>
      </c>
      <c r="AY121" s="16">
        <f t="shared" si="213"/>
        <v>366</v>
      </c>
      <c r="AZ121" s="15">
        <f t="shared" si="214"/>
        <v>0</v>
      </c>
      <c r="BA121" s="15">
        <f t="shared" si="215"/>
        <v>0</v>
      </c>
      <c r="BB121" s="15">
        <f t="shared" si="216"/>
        <v>0</v>
      </c>
      <c r="BC121" s="15">
        <f t="shared" si="217"/>
        <v>0</v>
      </c>
      <c r="BD121" s="16">
        <f t="shared" si="218"/>
        <v>365</v>
      </c>
      <c r="BE121" s="6">
        <f t="shared" si="219"/>
        <v>0</v>
      </c>
      <c r="BF121" s="7">
        <f t="shared" si="220"/>
        <v>1</v>
      </c>
      <c r="BG121" s="6">
        <f t="shared" si="221"/>
        <v>9.8684210526315791E-2</v>
      </c>
      <c r="BH121" s="6">
        <f t="shared" si="222"/>
        <v>0.40460526315789475</v>
      </c>
      <c r="BI121" s="8">
        <f t="shared" si="223"/>
        <v>0.49671052631578949</v>
      </c>
      <c r="BJ121" s="7" t="b">
        <f t="shared" si="224"/>
        <v>1</v>
      </c>
      <c r="BK121" s="6">
        <f t="shared" si="225"/>
        <v>0</v>
      </c>
      <c r="BL121" s="8">
        <f t="shared" si="226"/>
        <v>0</v>
      </c>
      <c r="BM121" s="8">
        <f t="shared" si="227"/>
        <v>0</v>
      </c>
      <c r="BN121" s="8">
        <f t="shared" si="228"/>
        <v>0</v>
      </c>
      <c r="BO121" s="8">
        <f t="shared" si="229"/>
        <v>1</v>
      </c>
      <c r="BP121" s="7" t="b">
        <f t="shared" si="230"/>
        <v>1</v>
      </c>
      <c r="BQ121" s="155">
        <f t="shared" si="231"/>
        <v>0</v>
      </c>
      <c r="BR121" s="8">
        <f t="shared" si="232"/>
        <v>0</v>
      </c>
      <c r="BS121" s="8">
        <f t="shared" si="233"/>
        <v>0</v>
      </c>
      <c r="BT121" s="8">
        <f t="shared" si="234"/>
        <v>0</v>
      </c>
      <c r="BU121" s="8">
        <f t="shared" si="235"/>
        <v>1</v>
      </c>
      <c r="BV121" s="7" t="b">
        <f t="shared" si="236"/>
        <v>1</v>
      </c>
      <c r="BW121" s="153">
        <v>1413.91</v>
      </c>
      <c r="BX121" s="151" t="s">
        <v>22</v>
      </c>
      <c r="BY121" s="151">
        <f t="shared" si="260"/>
        <v>1945.9567105263159</v>
      </c>
      <c r="BZ121" s="254"/>
      <c r="CA121" s="112"/>
      <c r="CB121" s="166">
        <f t="shared" si="261"/>
        <v>0.37629460893997196</v>
      </c>
      <c r="CC121" s="254"/>
      <c r="CD121" s="112"/>
      <c r="CE121" s="8">
        <f>'LLU Compliance summary'!I$118</f>
        <v>0.43</v>
      </c>
      <c r="CF121" s="254"/>
      <c r="CG121" s="112"/>
      <c r="CH121" s="182" t="b">
        <f t="shared" si="237"/>
        <v>1</v>
      </c>
      <c r="CI121" s="254"/>
      <c r="CJ121" s="112"/>
      <c r="CK121" s="111">
        <f t="shared" si="238"/>
        <v>1</v>
      </c>
      <c r="CL121" s="111"/>
      <c r="CN121" s="330">
        <v>3750.3900000000003</v>
      </c>
      <c r="CO121" s="339"/>
      <c r="CP121" s="99"/>
      <c r="CQ121" s="100"/>
      <c r="CR121" s="60">
        <f t="shared" si="239"/>
        <v>0</v>
      </c>
      <c r="CS121" s="60">
        <f t="shared" si="240"/>
        <v>0</v>
      </c>
      <c r="CT121" s="61">
        <f t="shared" si="241"/>
        <v>0</v>
      </c>
      <c r="CU121" s="60">
        <f t="shared" si="242"/>
        <v>0</v>
      </c>
      <c r="CV121" s="60">
        <f t="shared" si="243"/>
        <v>0</v>
      </c>
      <c r="CW121" s="61">
        <f t="shared" si="244"/>
        <v>0</v>
      </c>
      <c r="CX121" s="60">
        <f t="shared" si="264"/>
        <v>0</v>
      </c>
      <c r="CY121" s="60">
        <f t="shared" si="265"/>
        <v>0</v>
      </c>
      <c r="CZ121" s="61">
        <f t="shared" si="245"/>
        <v>0</v>
      </c>
      <c r="DA121" s="60">
        <f t="shared" si="246"/>
        <v>0</v>
      </c>
      <c r="DB121" s="60">
        <f t="shared" si="247"/>
        <v>0</v>
      </c>
      <c r="DC121" s="61">
        <f t="shared" si="248"/>
        <v>0</v>
      </c>
      <c r="DD121" s="60">
        <f t="shared" si="249"/>
        <v>0</v>
      </c>
      <c r="DE121" s="60">
        <f t="shared" si="250"/>
        <v>0</v>
      </c>
      <c r="DF121" s="61">
        <f t="shared" si="251"/>
        <v>0</v>
      </c>
      <c r="DG121" s="60">
        <f t="shared" si="252"/>
        <v>0</v>
      </c>
      <c r="DH121" s="60">
        <f t="shared" si="253"/>
        <v>0</v>
      </c>
      <c r="DI121" s="61">
        <f t="shared" si="254"/>
        <v>0</v>
      </c>
      <c r="DJ121" s="339"/>
      <c r="DK121" s="60">
        <f t="shared" si="255"/>
        <v>0</v>
      </c>
      <c r="DL121" s="61">
        <f t="shared" si="256"/>
        <v>0</v>
      </c>
      <c r="DM121" s="339"/>
      <c r="DN121" s="60">
        <f t="shared" si="262"/>
        <v>0</v>
      </c>
      <c r="DO121" s="61">
        <f t="shared" si="263"/>
        <v>0</v>
      </c>
    </row>
    <row r="122" spans="1:119" ht="26.25" customHeight="1" outlineLevel="1" x14ac:dyDescent="0.2">
      <c r="A122" s="350">
        <v>18</v>
      </c>
      <c r="B122" s="139" t="s">
        <v>116</v>
      </c>
      <c r="C122" s="246" t="s">
        <v>251</v>
      </c>
      <c r="D122" s="121"/>
      <c r="E122" s="25"/>
      <c r="I122" s="34">
        <v>1</v>
      </c>
      <c r="K122" s="285">
        <f t="shared" si="257"/>
        <v>477.53</v>
      </c>
      <c r="L122" s="223">
        <f t="shared" si="258"/>
        <v>477.53</v>
      </c>
      <c r="M122" s="183">
        <v>477.53</v>
      </c>
      <c r="N122" s="234">
        <v>676.9</v>
      </c>
      <c r="O122" s="223">
        <v>676.9</v>
      </c>
      <c r="P122" s="234"/>
      <c r="Q122" s="5"/>
      <c r="R122" s="5"/>
      <c r="S122" s="5"/>
      <c r="T122" s="211"/>
      <c r="U122" s="183"/>
      <c r="V122" s="5"/>
      <c r="W122" s="5"/>
      <c r="X122" s="5"/>
      <c r="Y122" s="2"/>
      <c r="Z122" s="255">
        <v>43191</v>
      </c>
      <c r="AA122" s="255">
        <f t="shared" si="259"/>
        <v>43191</v>
      </c>
      <c r="AB122" s="21">
        <v>43252</v>
      </c>
      <c r="AC122" s="21">
        <v>43282</v>
      </c>
      <c r="AD122" s="21">
        <v>43405</v>
      </c>
      <c r="AE122" s="21">
        <v>43556</v>
      </c>
      <c r="AF122" s="21">
        <f t="shared" si="202"/>
        <v>43556</v>
      </c>
      <c r="AG122" s="21">
        <f t="shared" si="202"/>
        <v>43556</v>
      </c>
      <c r="AH122" s="21">
        <f t="shared" si="202"/>
        <v>43556</v>
      </c>
      <c r="AI122" s="22">
        <f t="shared" si="202"/>
        <v>43556</v>
      </c>
      <c r="AJ122" s="21">
        <v>43922</v>
      </c>
      <c r="AK122" s="21">
        <f t="shared" si="203"/>
        <v>43922</v>
      </c>
      <c r="AL122" s="21">
        <f t="shared" si="203"/>
        <v>43922</v>
      </c>
      <c r="AM122" s="21">
        <f t="shared" si="203"/>
        <v>43922</v>
      </c>
      <c r="AN122" s="22">
        <f t="shared" si="203"/>
        <v>43922</v>
      </c>
      <c r="AO122" s="22">
        <v>44286</v>
      </c>
      <c r="AP122" s="15">
        <f t="shared" si="204"/>
        <v>0</v>
      </c>
      <c r="AQ122" s="16">
        <f t="shared" si="205"/>
        <v>61</v>
      </c>
      <c r="AR122" s="15">
        <f t="shared" si="206"/>
        <v>30</v>
      </c>
      <c r="AS122" s="15">
        <f t="shared" si="207"/>
        <v>123</v>
      </c>
      <c r="AT122" s="16">
        <f t="shared" si="208"/>
        <v>151</v>
      </c>
      <c r="AU122" s="15">
        <f t="shared" si="209"/>
        <v>0</v>
      </c>
      <c r="AV122" s="15">
        <f t="shared" si="210"/>
        <v>0</v>
      </c>
      <c r="AW122" s="15">
        <f t="shared" si="211"/>
        <v>0</v>
      </c>
      <c r="AX122" s="15">
        <f t="shared" si="212"/>
        <v>0</v>
      </c>
      <c r="AY122" s="16">
        <f t="shared" si="213"/>
        <v>366</v>
      </c>
      <c r="AZ122" s="15">
        <f t="shared" si="214"/>
        <v>0</v>
      </c>
      <c r="BA122" s="15">
        <f t="shared" si="215"/>
        <v>0</v>
      </c>
      <c r="BB122" s="15">
        <f t="shared" si="216"/>
        <v>0</v>
      </c>
      <c r="BC122" s="15">
        <f t="shared" si="217"/>
        <v>0</v>
      </c>
      <c r="BD122" s="16">
        <f t="shared" si="218"/>
        <v>365</v>
      </c>
      <c r="BE122" s="6">
        <f t="shared" si="219"/>
        <v>0</v>
      </c>
      <c r="BF122" s="7">
        <f t="shared" si="220"/>
        <v>1</v>
      </c>
      <c r="BG122" s="6">
        <f t="shared" si="221"/>
        <v>9.8684210526315791E-2</v>
      </c>
      <c r="BH122" s="6">
        <f t="shared" si="222"/>
        <v>0.40460526315789475</v>
      </c>
      <c r="BI122" s="8">
        <f t="shared" si="223"/>
        <v>0.49671052631578949</v>
      </c>
      <c r="BJ122" s="7" t="b">
        <f t="shared" si="224"/>
        <v>1</v>
      </c>
      <c r="BK122" s="6">
        <f t="shared" si="225"/>
        <v>0</v>
      </c>
      <c r="BL122" s="8">
        <f t="shared" si="226"/>
        <v>0</v>
      </c>
      <c r="BM122" s="8">
        <f t="shared" si="227"/>
        <v>0</v>
      </c>
      <c r="BN122" s="8">
        <f t="shared" si="228"/>
        <v>0</v>
      </c>
      <c r="BO122" s="8">
        <f t="shared" si="229"/>
        <v>1</v>
      </c>
      <c r="BP122" s="7" t="b">
        <f t="shared" si="230"/>
        <v>1</v>
      </c>
      <c r="BQ122" s="155">
        <f t="shared" si="231"/>
        <v>0</v>
      </c>
      <c r="BR122" s="8">
        <f t="shared" si="232"/>
        <v>0</v>
      </c>
      <c r="BS122" s="8">
        <f t="shared" si="233"/>
        <v>0</v>
      </c>
      <c r="BT122" s="8">
        <f t="shared" si="234"/>
        <v>0</v>
      </c>
      <c r="BU122" s="8">
        <f t="shared" si="235"/>
        <v>1</v>
      </c>
      <c r="BV122" s="7" t="b">
        <f t="shared" si="236"/>
        <v>1</v>
      </c>
      <c r="BW122" s="153">
        <v>477.53</v>
      </c>
      <c r="BX122" s="151" t="s">
        <v>22</v>
      </c>
      <c r="BY122" s="151">
        <f t="shared" si="260"/>
        <v>657.22532894736844</v>
      </c>
      <c r="BZ122" s="254"/>
      <c r="CA122" s="112"/>
      <c r="CB122" s="166">
        <f t="shared" si="261"/>
        <v>0.37630165423610762</v>
      </c>
      <c r="CC122" s="254"/>
      <c r="CD122" s="112"/>
      <c r="CE122" s="8">
        <f>'LLU Compliance summary'!I$118</f>
        <v>0.43</v>
      </c>
      <c r="CF122" s="254"/>
      <c r="CG122" s="112"/>
      <c r="CH122" s="182" t="b">
        <f t="shared" si="237"/>
        <v>1</v>
      </c>
      <c r="CI122" s="254"/>
      <c r="CJ122" s="112"/>
      <c r="CK122" s="111">
        <f t="shared" si="238"/>
        <v>1</v>
      </c>
      <c r="CL122" s="111"/>
      <c r="CN122" s="330">
        <v>97773.76999999996</v>
      </c>
      <c r="CO122" s="339"/>
      <c r="CP122" s="99"/>
      <c r="CQ122" s="100"/>
      <c r="CR122" s="60">
        <f t="shared" si="239"/>
        <v>0</v>
      </c>
      <c r="CS122" s="60">
        <f t="shared" si="240"/>
        <v>0</v>
      </c>
      <c r="CT122" s="61">
        <f t="shared" si="241"/>
        <v>0</v>
      </c>
      <c r="CU122" s="60">
        <f t="shared" si="242"/>
        <v>0</v>
      </c>
      <c r="CV122" s="60">
        <f t="shared" si="243"/>
        <v>0</v>
      </c>
      <c r="CW122" s="61">
        <f t="shared" si="244"/>
        <v>0</v>
      </c>
      <c r="CX122" s="60">
        <f t="shared" si="264"/>
        <v>0</v>
      </c>
      <c r="CY122" s="60">
        <f t="shared" si="265"/>
        <v>0</v>
      </c>
      <c r="CZ122" s="61">
        <f t="shared" si="245"/>
        <v>0</v>
      </c>
      <c r="DA122" s="60">
        <f t="shared" si="246"/>
        <v>0</v>
      </c>
      <c r="DB122" s="60">
        <f t="shared" si="247"/>
        <v>0</v>
      </c>
      <c r="DC122" s="61">
        <f t="shared" si="248"/>
        <v>0</v>
      </c>
      <c r="DD122" s="60">
        <f t="shared" si="249"/>
        <v>0</v>
      </c>
      <c r="DE122" s="60">
        <f t="shared" si="250"/>
        <v>0</v>
      </c>
      <c r="DF122" s="61">
        <f t="shared" si="251"/>
        <v>0</v>
      </c>
      <c r="DG122" s="60">
        <f t="shared" si="252"/>
        <v>0</v>
      </c>
      <c r="DH122" s="60">
        <f t="shared" si="253"/>
        <v>0</v>
      </c>
      <c r="DI122" s="61">
        <f t="shared" si="254"/>
        <v>0</v>
      </c>
      <c r="DJ122" s="339"/>
      <c r="DK122" s="60">
        <f t="shared" si="255"/>
        <v>0</v>
      </c>
      <c r="DL122" s="61">
        <f t="shared" si="256"/>
        <v>0</v>
      </c>
      <c r="DM122" s="339"/>
      <c r="DN122" s="60">
        <f t="shared" si="262"/>
        <v>0</v>
      </c>
      <c r="DO122" s="61">
        <f t="shared" si="263"/>
        <v>0</v>
      </c>
    </row>
    <row r="123" spans="1:119" ht="26.25" customHeight="1" outlineLevel="1" x14ac:dyDescent="0.25">
      <c r="A123" s="347">
        <v>19</v>
      </c>
      <c r="B123" s="139" t="s">
        <v>105</v>
      </c>
      <c r="C123" s="246" t="s">
        <v>251</v>
      </c>
      <c r="D123" s="121"/>
      <c r="E123" s="25"/>
      <c r="I123" s="34">
        <v>1</v>
      </c>
      <c r="K123" s="285">
        <f t="shared" si="257"/>
        <v>33</v>
      </c>
      <c r="L123" s="223">
        <f t="shared" si="258"/>
        <v>33</v>
      </c>
      <c r="M123" s="183">
        <v>33</v>
      </c>
      <c r="N123" s="234">
        <v>46.78</v>
      </c>
      <c r="O123" s="223">
        <v>46.78</v>
      </c>
      <c r="P123" s="234"/>
      <c r="Q123" s="5"/>
      <c r="R123" s="5"/>
      <c r="S123" s="5"/>
      <c r="T123" s="211"/>
      <c r="U123" s="183"/>
      <c r="V123" s="5"/>
      <c r="W123" s="5"/>
      <c r="X123" s="5"/>
      <c r="Y123" s="2"/>
      <c r="Z123" s="255">
        <v>43191</v>
      </c>
      <c r="AA123" s="255">
        <f t="shared" si="259"/>
        <v>43191</v>
      </c>
      <c r="AB123" s="21">
        <v>43252</v>
      </c>
      <c r="AC123" s="21">
        <v>43282</v>
      </c>
      <c r="AD123" s="21">
        <v>43405</v>
      </c>
      <c r="AE123" s="21">
        <v>43556</v>
      </c>
      <c r="AF123" s="21">
        <f t="shared" si="202"/>
        <v>43556</v>
      </c>
      <c r="AG123" s="21">
        <f t="shared" si="202"/>
        <v>43556</v>
      </c>
      <c r="AH123" s="21">
        <f t="shared" si="202"/>
        <v>43556</v>
      </c>
      <c r="AI123" s="22">
        <f t="shared" si="202"/>
        <v>43556</v>
      </c>
      <c r="AJ123" s="21">
        <v>43922</v>
      </c>
      <c r="AK123" s="21">
        <f t="shared" si="203"/>
        <v>43922</v>
      </c>
      <c r="AL123" s="21">
        <f t="shared" si="203"/>
        <v>43922</v>
      </c>
      <c r="AM123" s="21">
        <f t="shared" si="203"/>
        <v>43922</v>
      </c>
      <c r="AN123" s="22">
        <f t="shared" si="203"/>
        <v>43922</v>
      </c>
      <c r="AO123" s="22">
        <v>44286</v>
      </c>
      <c r="AP123" s="15">
        <f t="shared" si="204"/>
        <v>0</v>
      </c>
      <c r="AQ123" s="16">
        <f t="shared" si="205"/>
        <v>61</v>
      </c>
      <c r="AR123" s="15">
        <f t="shared" si="206"/>
        <v>30</v>
      </c>
      <c r="AS123" s="15">
        <f t="shared" si="207"/>
        <v>123</v>
      </c>
      <c r="AT123" s="16">
        <f t="shared" si="208"/>
        <v>151</v>
      </c>
      <c r="AU123" s="15">
        <f t="shared" si="209"/>
        <v>0</v>
      </c>
      <c r="AV123" s="15">
        <f t="shared" si="210"/>
        <v>0</v>
      </c>
      <c r="AW123" s="15">
        <f t="shared" si="211"/>
        <v>0</v>
      </c>
      <c r="AX123" s="15">
        <f t="shared" si="212"/>
        <v>0</v>
      </c>
      <c r="AY123" s="16">
        <f t="shared" si="213"/>
        <v>366</v>
      </c>
      <c r="AZ123" s="15">
        <f t="shared" si="214"/>
        <v>0</v>
      </c>
      <c r="BA123" s="15">
        <f t="shared" si="215"/>
        <v>0</v>
      </c>
      <c r="BB123" s="15">
        <f t="shared" si="216"/>
        <v>0</v>
      </c>
      <c r="BC123" s="15">
        <f t="shared" si="217"/>
        <v>0</v>
      </c>
      <c r="BD123" s="16">
        <f t="shared" si="218"/>
        <v>365</v>
      </c>
      <c r="BE123" s="6">
        <f t="shared" si="219"/>
        <v>0</v>
      </c>
      <c r="BF123" s="7">
        <f t="shared" si="220"/>
        <v>1</v>
      </c>
      <c r="BG123" s="6">
        <f t="shared" si="221"/>
        <v>9.8684210526315791E-2</v>
      </c>
      <c r="BH123" s="6">
        <f t="shared" si="222"/>
        <v>0.40460526315789475</v>
      </c>
      <c r="BI123" s="8">
        <f t="shared" si="223"/>
        <v>0.49671052631578949</v>
      </c>
      <c r="BJ123" s="7" t="b">
        <f t="shared" si="224"/>
        <v>1</v>
      </c>
      <c r="BK123" s="6">
        <f t="shared" si="225"/>
        <v>0</v>
      </c>
      <c r="BL123" s="8">
        <f t="shared" si="226"/>
        <v>0</v>
      </c>
      <c r="BM123" s="8">
        <f t="shared" si="227"/>
        <v>0</v>
      </c>
      <c r="BN123" s="8">
        <f t="shared" si="228"/>
        <v>0</v>
      </c>
      <c r="BO123" s="8">
        <f t="shared" si="229"/>
        <v>1</v>
      </c>
      <c r="BP123" s="7" t="b">
        <f t="shared" si="230"/>
        <v>1</v>
      </c>
      <c r="BQ123" s="155">
        <f t="shared" si="231"/>
        <v>0</v>
      </c>
      <c r="BR123" s="8">
        <f t="shared" si="232"/>
        <v>0</v>
      </c>
      <c r="BS123" s="8">
        <f t="shared" si="233"/>
        <v>0</v>
      </c>
      <c r="BT123" s="8">
        <f t="shared" si="234"/>
        <v>0</v>
      </c>
      <c r="BU123" s="8">
        <f t="shared" si="235"/>
        <v>1</v>
      </c>
      <c r="BV123" s="7" t="b">
        <f t="shared" si="236"/>
        <v>1</v>
      </c>
      <c r="BW123" s="153">
        <v>33</v>
      </c>
      <c r="BX123" s="151" t="s">
        <v>22</v>
      </c>
      <c r="BY123" s="151">
        <f t="shared" si="260"/>
        <v>45.420131578947377</v>
      </c>
      <c r="BZ123" s="254"/>
      <c r="CA123" s="112"/>
      <c r="CB123" s="166">
        <f t="shared" si="261"/>
        <v>0.37636762360446596</v>
      </c>
      <c r="CC123" s="254"/>
      <c r="CD123" s="112"/>
      <c r="CE123" s="8">
        <f>'LLU Compliance summary'!I$118</f>
        <v>0.43</v>
      </c>
      <c r="CF123" s="254"/>
      <c r="CG123" s="112"/>
      <c r="CH123" s="182" t="b">
        <f t="shared" si="237"/>
        <v>1</v>
      </c>
      <c r="CI123" s="254"/>
      <c r="CJ123" s="112"/>
      <c r="CK123" s="111">
        <f t="shared" si="238"/>
        <v>1</v>
      </c>
      <c r="CL123" s="111"/>
      <c r="CN123" s="330">
        <v>0</v>
      </c>
      <c r="CO123" s="339"/>
      <c r="CP123" s="99"/>
      <c r="CQ123" s="100"/>
      <c r="CR123" s="60">
        <f t="shared" si="239"/>
        <v>0</v>
      </c>
      <c r="CS123" s="60">
        <f t="shared" si="240"/>
        <v>0</v>
      </c>
      <c r="CT123" s="61">
        <f t="shared" si="241"/>
        <v>0</v>
      </c>
      <c r="CU123" s="60">
        <f t="shared" si="242"/>
        <v>0</v>
      </c>
      <c r="CV123" s="60">
        <f t="shared" si="243"/>
        <v>0</v>
      </c>
      <c r="CW123" s="61">
        <f t="shared" si="244"/>
        <v>0</v>
      </c>
      <c r="CX123" s="60">
        <f t="shared" si="264"/>
        <v>0</v>
      </c>
      <c r="CY123" s="60">
        <f t="shared" si="265"/>
        <v>0</v>
      </c>
      <c r="CZ123" s="61">
        <f t="shared" si="245"/>
        <v>0</v>
      </c>
      <c r="DA123" s="60">
        <f t="shared" si="246"/>
        <v>0</v>
      </c>
      <c r="DB123" s="60">
        <f t="shared" si="247"/>
        <v>0</v>
      </c>
      <c r="DC123" s="61">
        <f t="shared" si="248"/>
        <v>0</v>
      </c>
      <c r="DD123" s="60">
        <f t="shared" si="249"/>
        <v>0</v>
      </c>
      <c r="DE123" s="60">
        <f t="shared" si="250"/>
        <v>0</v>
      </c>
      <c r="DF123" s="61">
        <f t="shared" si="251"/>
        <v>0</v>
      </c>
      <c r="DG123" s="60">
        <f t="shared" si="252"/>
        <v>0</v>
      </c>
      <c r="DH123" s="60">
        <f t="shared" si="253"/>
        <v>0</v>
      </c>
      <c r="DI123" s="61">
        <f t="shared" si="254"/>
        <v>0</v>
      </c>
      <c r="DJ123" s="339"/>
      <c r="DK123" s="60">
        <f t="shared" si="255"/>
        <v>0</v>
      </c>
      <c r="DL123" s="61">
        <f t="shared" si="256"/>
        <v>0</v>
      </c>
      <c r="DM123" s="339"/>
      <c r="DN123" s="60">
        <f t="shared" si="262"/>
        <v>0</v>
      </c>
      <c r="DO123" s="61">
        <f t="shared" si="263"/>
        <v>0</v>
      </c>
    </row>
    <row r="124" spans="1:119" ht="26.25" customHeight="1" outlineLevel="1" x14ac:dyDescent="0.2">
      <c r="A124" s="350">
        <v>20</v>
      </c>
      <c r="B124" s="139" t="s">
        <v>115</v>
      </c>
      <c r="C124" s="246" t="s">
        <v>251</v>
      </c>
      <c r="D124" s="121"/>
      <c r="E124" s="25"/>
      <c r="I124" s="34">
        <v>1</v>
      </c>
      <c r="K124" s="285">
        <f t="shared" si="257"/>
        <v>385.77</v>
      </c>
      <c r="L124" s="223">
        <f t="shared" si="258"/>
        <v>385.77</v>
      </c>
      <c r="M124" s="183">
        <v>385.77</v>
      </c>
      <c r="N124" s="234">
        <v>546.82000000000005</v>
      </c>
      <c r="O124" s="223">
        <v>519.47</v>
      </c>
      <c r="P124" s="234"/>
      <c r="Q124" s="5"/>
      <c r="R124" s="5"/>
      <c r="S124" s="5"/>
      <c r="T124" s="211"/>
      <c r="U124" s="183"/>
      <c r="V124" s="5"/>
      <c r="W124" s="5"/>
      <c r="X124" s="5"/>
      <c r="Y124" s="2"/>
      <c r="Z124" s="255">
        <v>43191</v>
      </c>
      <c r="AA124" s="255">
        <f t="shared" si="259"/>
        <v>43191</v>
      </c>
      <c r="AB124" s="21">
        <v>43252</v>
      </c>
      <c r="AC124" s="21">
        <v>43282</v>
      </c>
      <c r="AD124" s="21">
        <v>43405</v>
      </c>
      <c r="AE124" s="21">
        <v>43556</v>
      </c>
      <c r="AF124" s="21">
        <f t="shared" si="202"/>
        <v>43556</v>
      </c>
      <c r="AG124" s="21">
        <f t="shared" si="202"/>
        <v>43556</v>
      </c>
      <c r="AH124" s="21">
        <f t="shared" si="202"/>
        <v>43556</v>
      </c>
      <c r="AI124" s="22">
        <f t="shared" si="202"/>
        <v>43556</v>
      </c>
      <c r="AJ124" s="21">
        <v>43922</v>
      </c>
      <c r="AK124" s="21">
        <f t="shared" si="203"/>
        <v>43922</v>
      </c>
      <c r="AL124" s="21">
        <f t="shared" si="203"/>
        <v>43922</v>
      </c>
      <c r="AM124" s="21">
        <f t="shared" si="203"/>
        <v>43922</v>
      </c>
      <c r="AN124" s="22">
        <f t="shared" si="203"/>
        <v>43922</v>
      </c>
      <c r="AO124" s="22">
        <v>44286</v>
      </c>
      <c r="AP124" s="15">
        <f t="shared" si="204"/>
        <v>0</v>
      </c>
      <c r="AQ124" s="16">
        <f t="shared" si="205"/>
        <v>61</v>
      </c>
      <c r="AR124" s="15">
        <f t="shared" si="206"/>
        <v>30</v>
      </c>
      <c r="AS124" s="15">
        <f t="shared" si="207"/>
        <v>123</v>
      </c>
      <c r="AT124" s="16">
        <f t="shared" si="208"/>
        <v>151</v>
      </c>
      <c r="AU124" s="15">
        <f t="shared" si="209"/>
        <v>0</v>
      </c>
      <c r="AV124" s="15">
        <f t="shared" si="210"/>
        <v>0</v>
      </c>
      <c r="AW124" s="15">
        <f t="shared" si="211"/>
        <v>0</v>
      </c>
      <c r="AX124" s="15">
        <f t="shared" si="212"/>
        <v>0</v>
      </c>
      <c r="AY124" s="16">
        <f t="shared" si="213"/>
        <v>366</v>
      </c>
      <c r="AZ124" s="15">
        <f t="shared" si="214"/>
        <v>0</v>
      </c>
      <c r="BA124" s="15">
        <f t="shared" si="215"/>
        <v>0</v>
      </c>
      <c r="BB124" s="15">
        <f t="shared" si="216"/>
        <v>0</v>
      </c>
      <c r="BC124" s="15">
        <f t="shared" si="217"/>
        <v>0</v>
      </c>
      <c r="BD124" s="16">
        <f t="shared" si="218"/>
        <v>365</v>
      </c>
      <c r="BE124" s="6">
        <f t="shared" si="219"/>
        <v>0</v>
      </c>
      <c r="BF124" s="7">
        <f t="shared" si="220"/>
        <v>1</v>
      </c>
      <c r="BG124" s="6">
        <f t="shared" si="221"/>
        <v>9.8684210526315791E-2</v>
      </c>
      <c r="BH124" s="6">
        <f t="shared" si="222"/>
        <v>0.40460526315789475</v>
      </c>
      <c r="BI124" s="8">
        <f t="shared" si="223"/>
        <v>0.49671052631578949</v>
      </c>
      <c r="BJ124" s="7" t="b">
        <f t="shared" si="224"/>
        <v>1</v>
      </c>
      <c r="BK124" s="6">
        <f t="shared" si="225"/>
        <v>0</v>
      </c>
      <c r="BL124" s="8">
        <f t="shared" si="226"/>
        <v>0</v>
      </c>
      <c r="BM124" s="8">
        <f t="shared" si="227"/>
        <v>0</v>
      </c>
      <c r="BN124" s="8">
        <f t="shared" si="228"/>
        <v>0</v>
      </c>
      <c r="BO124" s="8">
        <f t="shared" si="229"/>
        <v>1</v>
      </c>
      <c r="BP124" s="7" t="b">
        <f t="shared" si="230"/>
        <v>1</v>
      </c>
      <c r="BQ124" s="155">
        <f t="shared" si="231"/>
        <v>0</v>
      </c>
      <c r="BR124" s="8">
        <f t="shared" si="232"/>
        <v>0</v>
      </c>
      <c r="BS124" s="8">
        <f t="shared" si="233"/>
        <v>0</v>
      </c>
      <c r="BT124" s="8">
        <f t="shared" si="234"/>
        <v>0</v>
      </c>
      <c r="BU124" s="8">
        <f t="shared" si="235"/>
        <v>1</v>
      </c>
      <c r="BV124" s="7" t="b">
        <f t="shared" si="236"/>
        <v>1</v>
      </c>
      <c r="BW124" s="153">
        <v>385.77</v>
      </c>
      <c r="BX124" s="151" t="s">
        <v>22</v>
      </c>
      <c r="BY124" s="151">
        <f t="shared" si="260"/>
        <v>517.34187500000007</v>
      </c>
      <c r="BZ124" s="254"/>
      <c r="CA124" s="112"/>
      <c r="CB124" s="166">
        <f t="shared" si="261"/>
        <v>0.34106300386240529</v>
      </c>
      <c r="CC124" s="254"/>
      <c r="CD124" s="112"/>
      <c r="CE124" s="8">
        <f>'LLU Compliance summary'!I$118</f>
        <v>0.43</v>
      </c>
      <c r="CF124" s="254"/>
      <c r="CG124" s="112"/>
      <c r="CH124" s="182" t="b">
        <f t="shared" si="237"/>
        <v>1</v>
      </c>
      <c r="CI124" s="254"/>
      <c r="CJ124" s="112"/>
      <c r="CK124" s="111">
        <f t="shared" si="238"/>
        <v>1</v>
      </c>
      <c r="CL124" s="111"/>
      <c r="CN124" s="330">
        <v>0</v>
      </c>
      <c r="CO124" s="339"/>
      <c r="CP124" s="99"/>
      <c r="CQ124" s="100"/>
      <c r="CR124" s="60">
        <f t="shared" si="239"/>
        <v>0</v>
      </c>
      <c r="CS124" s="60">
        <f t="shared" si="240"/>
        <v>0</v>
      </c>
      <c r="CT124" s="61">
        <f t="shared" si="241"/>
        <v>0</v>
      </c>
      <c r="CU124" s="60">
        <f t="shared" si="242"/>
        <v>0</v>
      </c>
      <c r="CV124" s="60">
        <f t="shared" si="243"/>
        <v>0</v>
      </c>
      <c r="CW124" s="61">
        <f t="shared" si="244"/>
        <v>0</v>
      </c>
      <c r="CX124" s="60">
        <f t="shared" si="264"/>
        <v>0</v>
      </c>
      <c r="CY124" s="60">
        <f t="shared" si="265"/>
        <v>0</v>
      </c>
      <c r="CZ124" s="61">
        <f t="shared" si="245"/>
        <v>0</v>
      </c>
      <c r="DA124" s="60">
        <f t="shared" si="246"/>
        <v>0</v>
      </c>
      <c r="DB124" s="60">
        <f t="shared" si="247"/>
        <v>0</v>
      </c>
      <c r="DC124" s="61">
        <f t="shared" si="248"/>
        <v>0</v>
      </c>
      <c r="DD124" s="60">
        <f t="shared" si="249"/>
        <v>0</v>
      </c>
      <c r="DE124" s="60">
        <f t="shared" si="250"/>
        <v>0</v>
      </c>
      <c r="DF124" s="61">
        <f t="shared" si="251"/>
        <v>0</v>
      </c>
      <c r="DG124" s="60">
        <f t="shared" si="252"/>
        <v>0</v>
      </c>
      <c r="DH124" s="60">
        <f t="shared" si="253"/>
        <v>0</v>
      </c>
      <c r="DI124" s="61">
        <f t="shared" si="254"/>
        <v>0</v>
      </c>
      <c r="DJ124" s="339"/>
      <c r="DK124" s="60">
        <f t="shared" si="255"/>
        <v>0</v>
      </c>
      <c r="DL124" s="61">
        <f t="shared" si="256"/>
        <v>0</v>
      </c>
      <c r="DM124" s="339"/>
      <c r="DN124" s="60">
        <f t="shared" si="262"/>
        <v>0</v>
      </c>
      <c r="DO124" s="61">
        <f t="shared" si="263"/>
        <v>0</v>
      </c>
    </row>
    <row r="125" spans="1:119" ht="26.25" customHeight="1" outlineLevel="1" x14ac:dyDescent="0.25">
      <c r="A125" s="347">
        <v>21</v>
      </c>
      <c r="B125" s="139" t="s">
        <v>106</v>
      </c>
      <c r="C125" s="246" t="s">
        <v>251</v>
      </c>
      <c r="D125" s="121"/>
      <c r="E125" s="25"/>
      <c r="I125" s="34">
        <v>1</v>
      </c>
      <c r="K125" s="285">
        <f t="shared" si="257"/>
        <v>53.69</v>
      </c>
      <c r="L125" s="223">
        <f t="shared" si="258"/>
        <v>53.69</v>
      </c>
      <c r="M125" s="183">
        <v>53.69</v>
      </c>
      <c r="N125" s="234">
        <v>76.11</v>
      </c>
      <c r="O125" s="223">
        <v>53.4</v>
      </c>
      <c r="P125" s="234"/>
      <c r="Q125" s="5"/>
      <c r="R125" s="5"/>
      <c r="S125" s="5"/>
      <c r="T125" s="211"/>
      <c r="U125" s="183"/>
      <c r="V125" s="5"/>
      <c r="W125" s="5"/>
      <c r="X125" s="5"/>
      <c r="Y125" s="2"/>
      <c r="Z125" s="255">
        <v>43191</v>
      </c>
      <c r="AA125" s="255">
        <f t="shared" si="259"/>
        <v>43191</v>
      </c>
      <c r="AB125" s="21">
        <v>43252</v>
      </c>
      <c r="AC125" s="21">
        <v>43282</v>
      </c>
      <c r="AD125" s="21">
        <v>43405</v>
      </c>
      <c r="AE125" s="21">
        <v>43556</v>
      </c>
      <c r="AF125" s="21">
        <f t="shared" ref="AF125:AI137" si="266">AE125</f>
        <v>43556</v>
      </c>
      <c r="AG125" s="21">
        <f t="shared" si="266"/>
        <v>43556</v>
      </c>
      <c r="AH125" s="21">
        <f t="shared" si="266"/>
        <v>43556</v>
      </c>
      <c r="AI125" s="22">
        <f t="shared" si="266"/>
        <v>43556</v>
      </c>
      <c r="AJ125" s="21">
        <v>43922</v>
      </c>
      <c r="AK125" s="21">
        <f t="shared" ref="AK125:AN137" si="267">AJ125</f>
        <v>43922</v>
      </c>
      <c r="AL125" s="21">
        <f t="shared" si="267"/>
        <v>43922</v>
      </c>
      <c r="AM125" s="21">
        <f t="shared" si="267"/>
        <v>43922</v>
      </c>
      <c r="AN125" s="22">
        <f t="shared" si="267"/>
        <v>43922</v>
      </c>
      <c r="AO125" s="22">
        <v>44286</v>
      </c>
      <c r="AP125" s="15">
        <f t="shared" si="204"/>
        <v>0</v>
      </c>
      <c r="AQ125" s="16">
        <f t="shared" si="205"/>
        <v>61</v>
      </c>
      <c r="AR125" s="15">
        <f t="shared" si="206"/>
        <v>30</v>
      </c>
      <c r="AS125" s="15">
        <f t="shared" si="207"/>
        <v>123</v>
      </c>
      <c r="AT125" s="16">
        <f t="shared" si="208"/>
        <v>151</v>
      </c>
      <c r="AU125" s="15">
        <f t="shared" si="209"/>
        <v>0</v>
      </c>
      <c r="AV125" s="15">
        <f t="shared" si="210"/>
        <v>0</v>
      </c>
      <c r="AW125" s="15">
        <f t="shared" si="211"/>
        <v>0</v>
      </c>
      <c r="AX125" s="15">
        <f t="shared" si="212"/>
        <v>0</v>
      </c>
      <c r="AY125" s="16">
        <f t="shared" si="213"/>
        <v>366</v>
      </c>
      <c r="AZ125" s="15">
        <f t="shared" si="214"/>
        <v>0</v>
      </c>
      <c r="BA125" s="15">
        <f t="shared" si="215"/>
        <v>0</v>
      </c>
      <c r="BB125" s="15">
        <f t="shared" si="216"/>
        <v>0</v>
      </c>
      <c r="BC125" s="15">
        <f t="shared" si="217"/>
        <v>0</v>
      </c>
      <c r="BD125" s="16">
        <f t="shared" si="218"/>
        <v>365</v>
      </c>
      <c r="BE125" s="6">
        <f t="shared" si="219"/>
        <v>0</v>
      </c>
      <c r="BF125" s="7">
        <f t="shared" si="220"/>
        <v>1</v>
      </c>
      <c r="BG125" s="6">
        <f t="shared" si="221"/>
        <v>9.8684210526315791E-2</v>
      </c>
      <c r="BH125" s="6">
        <f t="shared" si="222"/>
        <v>0.40460526315789475</v>
      </c>
      <c r="BI125" s="8">
        <f t="shared" si="223"/>
        <v>0.49671052631578949</v>
      </c>
      <c r="BJ125" s="7" t="b">
        <f t="shared" si="224"/>
        <v>1</v>
      </c>
      <c r="BK125" s="6">
        <f t="shared" si="225"/>
        <v>0</v>
      </c>
      <c r="BL125" s="8">
        <f t="shared" si="226"/>
        <v>0</v>
      </c>
      <c r="BM125" s="8">
        <f t="shared" si="227"/>
        <v>0</v>
      </c>
      <c r="BN125" s="8">
        <f t="shared" si="228"/>
        <v>0</v>
      </c>
      <c r="BO125" s="8">
        <f t="shared" si="229"/>
        <v>1</v>
      </c>
      <c r="BP125" s="7" t="b">
        <f t="shared" si="230"/>
        <v>1</v>
      </c>
      <c r="BQ125" s="155">
        <f t="shared" si="231"/>
        <v>0</v>
      </c>
      <c r="BR125" s="8">
        <f t="shared" si="232"/>
        <v>0</v>
      </c>
      <c r="BS125" s="8">
        <f t="shared" si="233"/>
        <v>0</v>
      </c>
      <c r="BT125" s="8">
        <f t="shared" si="234"/>
        <v>0</v>
      </c>
      <c r="BU125" s="8">
        <f t="shared" si="235"/>
        <v>1</v>
      </c>
      <c r="BV125" s="7" t="b">
        <f t="shared" si="236"/>
        <v>1</v>
      </c>
      <c r="BW125" s="153">
        <v>53.69</v>
      </c>
      <c r="BX125" s="151" t="s">
        <v>22</v>
      </c>
      <c r="BY125" s="151">
        <f t="shared" si="260"/>
        <v>62.617203947368424</v>
      </c>
      <c r="BZ125" s="254"/>
      <c r="CA125" s="112"/>
      <c r="CB125" s="166">
        <f t="shared" si="261"/>
        <v>0.16627312250639648</v>
      </c>
      <c r="CC125" s="254"/>
      <c r="CD125" s="112"/>
      <c r="CE125" s="8">
        <f>'LLU Compliance summary'!I$118</f>
        <v>0.43</v>
      </c>
      <c r="CF125" s="254"/>
      <c r="CG125" s="112"/>
      <c r="CH125" s="182" t="b">
        <f t="shared" si="237"/>
        <v>1</v>
      </c>
      <c r="CI125" s="254"/>
      <c r="CJ125" s="112"/>
      <c r="CK125" s="111">
        <f t="shared" si="238"/>
        <v>1</v>
      </c>
      <c r="CL125" s="111"/>
      <c r="CN125" s="330">
        <v>13839.29</v>
      </c>
      <c r="CO125" s="339"/>
      <c r="CP125" s="99"/>
      <c r="CQ125" s="100"/>
      <c r="CR125" s="60">
        <f t="shared" si="239"/>
        <v>0</v>
      </c>
      <c r="CS125" s="60">
        <f t="shared" si="240"/>
        <v>0</v>
      </c>
      <c r="CT125" s="61">
        <f t="shared" si="241"/>
        <v>0</v>
      </c>
      <c r="CU125" s="60">
        <f t="shared" si="242"/>
        <v>0</v>
      </c>
      <c r="CV125" s="60">
        <f t="shared" si="243"/>
        <v>0</v>
      </c>
      <c r="CW125" s="61">
        <f t="shared" si="244"/>
        <v>0</v>
      </c>
      <c r="CX125" s="60">
        <f t="shared" si="264"/>
        <v>0</v>
      </c>
      <c r="CY125" s="60">
        <f t="shared" si="265"/>
        <v>0</v>
      </c>
      <c r="CZ125" s="61">
        <f t="shared" si="245"/>
        <v>0</v>
      </c>
      <c r="DA125" s="60">
        <f t="shared" si="246"/>
        <v>0</v>
      </c>
      <c r="DB125" s="60">
        <f t="shared" si="247"/>
        <v>0</v>
      </c>
      <c r="DC125" s="61">
        <f t="shared" si="248"/>
        <v>0</v>
      </c>
      <c r="DD125" s="60">
        <f t="shared" si="249"/>
        <v>0</v>
      </c>
      <c r="DE125" s="60">
        <f t="shared" si="250"/>
        <v>0</v>
      </c>
      <c r="DF125" s="61">
        <f t="shared" si="251"/>
        <v>0</v>
      </c>
      <c r="DG125" s="60">
        <f t="shared" si="252"/>
        <v>0</v>
      </c>
      <c r="DH125" s="60">
        <f t="shared" si="253"/>
        <v>0</v>
      </c>
      <c r="DI125" s="61">
        <f t="shared" si="254"/>
        <v>0</v>
      </c>
      <c r="DJ125" s="339"/>
      <c r="DK125" s="60">
        <f t="shared" si="255"/>
        <v>0</v>
      </c>
      <c r="DL125" s="61">
        <f t="shared" si="256"/>
        <v>0</v>
      </c>
      <c r="DM125" s="339"/>
      <c r="DN125" s="60">
        <f t="shared" si="262"/>
        <v>0</v>
      </c>
      <c r="DO125" s="61">
        <f t="shared" si="263"/>
        <v>0</v>
      </c>
    </row>
    <row r="126" spans="1:119" ht="26.25" customHeight="1" outlineLevel="1" x14ac:dyDescent="0.25">
      <c r="A126" s="347">
        <v>22</v>
      </c>
      <c r="B126" s="139" t="s">
        <v>107</v>
      </c>
      <c r="C126" s="246" t="s">
        <v>251</v>
      </c>
      <c r="D126" s="121"/>
      <c r="E126" s="25"/>
      <c r="I126" s="34">
        <v>1</v>
      </c>
      <c r="K126" s="285">
        <f t="shared" si="257"/>
        <v>80.55</v>
      </c>
      <c r="L126" s="223">
        <f t="shared" si="258"/>
        <v>80.55</v>
      </c>
      <c r="M126" s="183">
        <v>80.55</v>
      </c>
      <c r="N126" s="234">
        <v>114.18</v>
      </c>
      <c r="O126" s="223">
        <v>80</v>
      </c>
      <c r="P126" s="234"/>
      <c r="Q126" s="5"/>
      <c r="R126" s="5"/>
      <c r="S126" s="5"/>
      <c r="T126" s="211"/>
      <c r="U126" s="183"/>
      <c r="V126" s="5"/>
      <c r="W126" s="5"/>
      <c r="X126" s="5"/>
      <c r="Y126" s="2"/>
      <c r="Z126" s="255">
        <v>43191</v>
      </c>
      <c r="AA126" s="255">
        <f t="shared" si="259"/>
        <v>43191</v>
      </c>
      <c r="AB126" s="21">
        <v>43252</v>
      </c>
      <c r="AC126" s="21">
        <v>43282</v>
      </c>
      <c r="AD126" s="21">
        <v>43405</v>
      </c>
      <c r="AE126" s="21">
        <v>43556</v>
      </c>
      <c r="AF126" s="21">
        <f t="shared" si="266"/>
        <v>43556</v>
      </c>
      <c r="AG126" s="21">
        <f t="shared" si="266"/>
        <v>43556</v>
      </c>
      <c r="AH126" s="21">
        <f t="shared" si="266"/>
        <v>43556</v>
      </c>
      <c r="AI126" s="22">
        <f t="shared" si="266"/>
        <v>43556</v>
      </c>
      <c r="AJ126" s="21">
        <v>43922</v>
      </c>
      <c r="AK126" s="21">
        <f t="shared" si="267"/>
        <v>43922</v>
      </c>
      <c r="AL126" s="21">
        <f t="shared" si="267"/>
        <v>43922</v>
      </c>
      <c r="AM126" s="21">
        <f t="shared" si="267"/>
        <v>43922</v>
      </c>
      <c r="AN126" s="22">
        <f t="shared" si="267"/>
        <v>43922</v>
      </c>
      <c r="AO126" s="22">
        <v>44286</v>
      </c>
      <c r="AP126" s="15">
        <f t="shared" si="204"/>
        <v>0</v>
      </c>
      <c r="AQ126" s="16">
        <f t="shared" si="205"/>
        <v>61</v>
      </c>
      <c r="AR126" s="15">
        <f t="shared" si="206"/>
        <v>30</v>
      </c>
      <c r="AS126" s="15">
        <f t="shared" si="207"/>
        <v>123</v>
      </c>
      <c r="AT126" s="16">
        <f t="shared" si="208"/>
        <v>151</v>
      </c>
      <c r="AU126" s="15">
        <f t="shared" si="209"/>
        <v>0</v>
      </c>
      <c r="AV126" s="15">
        <f t="shared" si="210"/>
        <v>0</v>
      </c>
      <c r="AW126" s="15">
        <f t="shared" si="211"/>
        <v>0</v>
      </c>
      <c r="AX126" s="15">
        <f t="shared" si="212"/>
        <v>0</v>
      </c>
      <c r="AY126" s="16">
        <f t="shared" si="213"/>
        <v>366</v>
      </c>
      <c r="AZ126" s="15">
        <f t="shared" si="214"/>
        <v>0</v>
      </c>
      <c r="BA126" s="15">
        <f t="shared" si="215"/>
        <v>0</v>
      </c>
      <c r="BB126" s="15">
        <f t="shared" si="216"/>
        <v>0</v>
      </c>
      <c r="BC126" s="15">
        <f t="shared" si="217"/>
        <v>0</v>
      </c>
      <c r="BD126" s="16">
        <f t="shared" si="218"/>
        <v>365</v>
      </c>
      <c r="BE126" s="6">
        <f t="shared" si="219"/>
        <v>0</v>
      </c>
      <c r="BF126" s="7">
        <f t="shared" si="220"/>
        <v>1</v>
      </c>
      <c r="BG126" s="6">
        <f t="shared" si="221"/>
        <v>9.8684210526315791E-2</v>
      </c>
      <c r="BH126" s="6">
        <f t="shared" si="222"/>
        <v>0.40460526315789475</v>
      </c>
      <c r="BI126" s="8">
        <f t="shared" si="223"/>
        <v>0.49671052631578949</v>
      </c>
      <c r="BJ126" s="7" t="b">
        <f t="shared" si="224"/>
        <v>1</v>
      </c>
      <c r="BK126" s="6">
        <f t="shared" si="225"/>
        <v>0</v>
      </c>
      <c r="BL126" s="8">
        <f t="shared" si="226"/>
        <v>0</v>
      </c>
      <c r="BM126" s="8">
        <f t="shared" si="227"/>
        <v>0</v>
      </c>
      <c r="BN126" s="8">
        <f t="shared" si="228"/>
        <v>0</v>
      </c>
      <c r="BO126" s="8">
        <f t="shared" si="229"/>
        <v>1</v>
      </c>
      <c r="BP126" s="7" t="b">
        <f t="shared" si="230"/>
        <v>1</v>
      </c>
      <c r="BQ126" s="155">
        <f t="shared" si="231"/>
        <v>0</v>
      </c>
      <c r="BR126" s="8">
        <f t="shared" si="232"/>
        <v>0</v>
      </c>
      <c r="BS126" s="8">
        <f t="shared" si="233"/>
        <v>0</v>
      </c>
      <c r="BT126" s="8">
        <f t="shared" si="234"/>
        <v>0</v>
      </c>
      <c r="BU126" s="8">
        <f t="shared" si="235"/>
        <v>1</v>
      </c>
      <c r="BV126" s="7" t="b">
        <f t="shared" si="236"/>
        <v>1</v>
      </c>
      <c r="BW126" s="153">
        <v>80.55</v>
      </c>
      <c r="BX126" s="151" t="s">
        <v>22</v>
      </c>
      <c r="BY126" s="151">
        <f t="shared" si="260"/>
        <v>93.883684210526326</v>
      </c>
      <c r="BZ126" s="254"/>
      <c r="CA126" s="112"/>
      <c r="CB126" s="166">
        <f t="shared" si="261"/>
        <v>0.16553301316606245</v>
      </c>
      <c r="CC126" s="254"/>
      <c r="CD126" s="112"/>
      <c r="CE126" s="8">
        <f>'LLU Compliance summary'!I$118</f>
        <v>0.43</v>
      </c>
      <c r="CF126" s="254"/>
      <c r="CG126" s="112"/>
      <c r="CH126" s="182" t="b">
        <f t="shared" si="237"/>
        <v>1</v>
      </c>
      <c r="CI126" s="254"/>
      <c r="CJ126" s="112"/>
      <c r="CK126" s="111">
        <f t="shared" si="238"/>
        <v>1</v>
      </c>
      <c r="CL126" s="111"/>
      <c r="CN126" s="330">
        <v>0</v>
      </c>
      <c r="CO126" s="339"/>
      <c r="CP126" s="99"/>
      <c r="CQ126" s="100"/>
      <c r="CR126" s="60">
        <f t="shared" si="239"/>
        <v>0</v>
      </c>
      <c r="CS126" s="60">
        <f t="shared" si="240"/>
        <v>0</v>
      </c>
      <c r="CT126" s="61">
        <f t="shared" si="241"/>
        <v>0</v>
      </c>
      <c r="CU126" s="60">
        <f t="shared" si="242"/>
        <v>0</v>
      </c>
      <c r="CV126" s="60">
        <f t="shared" si="243"/>
        <v>0</v>
      </c>
      <c r="CW126" s="61">
        <f t="shared" si="244"/>
        <v>0</v>
      </c>
      <c r="CX126" s="60">
        <f t="shared" si="264"/>
        <v>0</v>
      </c>
      <c r="CY126" s="60">
        <f t="shared" si="265"/>
        <v>0</v>
      </c>
      <c r="CZ126" s="61">
        <f t="shared" si="245"/>
        <v>0</v>
      </c>
      <c r="DA126" s="60">
        <f t="shared" si="246"/>
        <v>0</v>
      </c>
      <c r="DB126" s="60">
        <f t="shared" si="247"/>
        <v>0</v>
      </c>
      <c r="DC126" s="61">
        <f t="shared" si="248"/>
        <v>0</v>
      </c>
      <c r="DD126" s="60">
        <f t="shared" si="249"/>
        <v>0</v>
      </c>
      <c r="DE126" s="60">
        <f t="shared" si="250"/>
        <v>0</v>
      </c>
      <c r="DF126" s="61">
        <f t="shared" si="251"/>
        <v>0</v>
      </c>
      <c r="DG126" s="60">
        <f t="shared" si="252"/>
        <v>0</v>
      </c>
      <c r="DH126" s="60">
        <f t="shared" si="253"/>
        <v>0</v>
      </c>
      <c r="DI126" s="61">
        <f t="shared" si="254"/>
        <v>0</v>
      </c>
      <c r="DJ126" s="339"/>
      <c r="DK126" s="60">
        <f t="shared" si="255"/>
        <v>0</v>
      </c>
      <c r="DL126" s="61">
        <f t="shared" si="256"/>
        <v>0</v>
      </c>
      <c r="DM126" s="339"/>
      <c r="DN126" s="60">
        <f t="shared" si="262"/>
        <v>0</v>
      </c>
      <c r="DO126" s="61">
        <f t="shared" si="263"/>
        <v>0</v>
      </c>
    </row>
    <row r="127" spans="1:119" ht="26.25" customHeight="1" outlineLevel="1" x14ac:dyDescent="0.25">
      <c r="A127" s="347">
        <v>23</v>
      </c>
      <c r="B127" s="139" t="s">
        <v>108</v>
      </c>
      <c r="C127" s="246" t="s">
        <v>251</v>
      </c>
      <c r="D127" s="121"/>
      <c r="E127" s="25"/>
      <c r="I127" s="34">
        <v>1</v>
      </c>
      <c r="K127" s="285">
        <f t="shared" si="257"/>
        <v>431.12</v>
      </c>
      <c r="L127" s="223">
        <f t="shared" si="258"/>
        <v>431.12</v>
      </c>
      <c r="M127" s="183">
        <v>431.12</v>
      </c>
      <c r="N127" s="234">
        <v>611.11</v>
      </c>
      <c r="O127" s="223">
        <v>519.44000000000005</v>
      </c>
      <c r="P127" s="234"/>
      <c r="Q127" s="5"/>
      <c r="R127" s="5"/>
      <c r="S127" s="5"/>
      <c r="T127" s="211"/>
      <c r="U127" s="183"/>
      <c r="V127" s="5"/>
      <c r="W127" s="5"/>
      <c r="X127" s="5"/>
      <c r="Y127" s="2"/>
      <c r="Z127" s="255">
        <v>43191</v>
      </c>
      <c r="AA127" s="255">
        <f t="shared" si="259"/>
        <v>43191</v>
      </c>
      <c r="AB127" s="21">
        <v>43252</v>
      </c>
      <c r="AC127" s="21">
        <v>43282</v>
      </c>
      <c r="AD127" s="21">
        <v>43405</v>
      </c>
      <c r="AE127" s="21">
        <v>43556</v>
      </c>
      <c r="AF127" s="21">
        <f t="shared" si="266"/>
        <v>43556</v>
      </c>
      <c r="AG127" s="21">
        <f t="shared" si="266"/>
        <v>43556</v>
      </c>
      <c r="AH127" s="21">
        <f t="shared" si="266"/>
        <v>43556</v>
      </c>
      <c r="AI127" s="22">
        <f t="shared" si="266"/>
        <v>43556</v>
      </c>
      <c r="AJ127" s="21">
        <v>43922</v>
      </c>
      <c r="AK127" s="21">
        <f t="shared" si="267"/>
        <v>43922</v>
      </c>
      <c r="AL127" s="21">
        <f t="shared" si="267"/>
        <v>43922</v>
      </c>
      <c r="AM127" s="21">
        <f t="shared" si="267"/>
        <v>43922</v>
      </c>
      <c r="AN127" s="22">
        <f t="shared" si="267"/>
        <v>43922</v>
      </c>
      <c r="AO127" s="22">
        <v>44286</v>
      </c>
      <c r="AP127" s="15">
        <f t="shared" si="204"/>
        <v>0</v>
      </c>
      <c r="AQ127" s="16">
        <f t="shared" si="205"/>
        <v>61</v>
      </c>
      <c r="AR127" s="15">
        <f t="shared" si="206"/>
        <v>30</v>
      </c>
      <c r="AS127" s="15">
        <f t="shared" si="207"/>
        <v>123</v>
      </c>
      <c r="AT127" s="16">
        <f t="shared" si="208"/>
        <v>151</v>
      </c>
      <c r="AU127" s="15">
        <f t="shared" si="209"/>
        <v>0</v>
      </c>
      <c r="AV127" s="15">
        <f t="shared" si="210"/>
        <v>0</v>
      </c>
      <c r="AW127" s="15">
        <f t="shared" si="211"/>
        <v>0</v>
      </c>
      <c r="AX127" s="15">
        <f t="shared" si="212"/>
        <v>0</v>
      </c>
      <c r="AY127" s="16">
        <f t="shared" si="213"/>
        <v>366</v>
      </c>
      <c r="AZ127" s="15">
        <f t="shared" si="214"/>
        <v>0</v>
      </c>
      <c r="BA127" s="15">
        <f t="shared" si="215"/>
        <v>0</v>
      </c>
      <c r="BB127" s="15">
        <f t="shared" si="216"/>
        <v>0</v>
      </c>
      <c r="BC127" s="15">
        <f t="shared" si="217"/>
        <v>0</v>
      </c>
      <c r="BD127" s="16">
        <f t="shared" si="218"/>
        <v>365</v>
      </c>
      <c r="BE127" s="6">
        <f t="shared" si="219"/>
        <v>0</v>
      </c>
      <c r="BF127" s="7">
        <f t="shared" si="220"/>
        <v>1</v>
      </c>
      <c r="BG127" s="6">
        <f t="shared" si="221"/>
        <v>9.8684210526315791E-2</v>
      </c>
      <c r="BH127" s="6">
        <f t="shared" si="222"/>
        <v>0.40460526315789475</v>
      </c>
      <c r="BI127" s="8">
        <f t="shared" si="223"/>
        <v>0.49671052631578949</v>
      </c>
      <c r="BJ127" s="7" t="b">
        <f t="shared" si="224"/>
        <v>1</v>
      </c>
      <c r="BK127" s="6">
        <f t="shared" si="225"/>
        <v>0</v>
      </c>
      <c r="BL127" s="8">
        <f t="shared" si="226"/>
        <v>0</v>
      </c>
      <c r="BM127" s="8">
        <f t="shared" si="227"/>
        <v>0</v>
      </c>
      <c r="BN127" s="8">
        <f t="shared" si="228"/>
        <v>0</v>
      </c>
      <c r="BO127" s="8">
        <f t="shared" si="229"/>
        <v>1</v>
      </c>
      <c r="BP127" s="7" t="b">
        <f t="shared" si="230"/>
        <v>1</v>
      </c>
      <c r="BQ127" s="155">
        <f t="shared" si="231"/>
        <v>0</v>
      </c>
      <c r="BR127" s="8">
        <f t="shared" si="232"/>
        <v>0</v>
      </c>
      <c r="BS127" s="8">
        <f t="shared" si="233"/>
        <v>0</v>
      </c>
      <c r="BT127" s="8">
        <f t="shared" si="234"/>
        <v>0</v>
      </c>
      <c r="BU127" s="8">
        <f t="shared" si="235"/>
        <v>1</v>
      </c>
      <c r="BV127" s="7" t="b">
        <f t="shared" si="236"/>
        <v>1</v>
      </c>
      <c r="BW127" s="153">
        <v>431.12</v>
      </c>
      <c r="BX127" s="151" t="s">
        <v>22</v>
      </c>
      <c r="BY127" s="151">
        <f t="shared" si="260"/>
        <v>547.81437500000004</v>
      </c>
      <c r="BZ127" s="254"/>
      <c r="CA127" s="112"/>
      <c r="CB127" s="166">
        <f t="shared" si="261"/>
        <v>0.27067724763406947</v>
      </c>
      <c r="CC127" s="254"/>
      <c r="CD127" s="112"/>
      <c r="CE127" s="8">
        <f>'LLU Compliance summary'!I$118</f>
        <v>0.43</v>
      </c>
      <c r="CF127" s="254"/>
      <c r="CG127" s="112"/>
      <c r="CH127" s="182" t="b">
        <f t="shared" si="237"/>
        <v>1</v>
      </c>
      <c r="CI127" s="254"/>
      <c r="CJ127" s="112"/>
      <c r="CK127" s="111">
        <f t="shared" si="238"/>
        <v>1</v>
      </c>
      <c r="CL127" s="111"/>
      <c r="CN127" s="330">
        <v>0</v>
      </c>
      <c r="CO127" s="339"/>
      <c r="CP127" s="99"/>
      <c r="CQ127" s="100"/>
      <c r="CR127" s="60">
        <f t="shared" si="239"/>
        <v>0</v>
      </c>
      <c r="CS127" s="60">
        <f t="shared" si="240"/>
        <v>0</v>
      </c>
      <c r="CT127" s="61">
        <f t="shared" si="241"/>
        <v>0</v>
      </c>
      <c r="CU127" s="60">
        <f t="shared" si="242"/>
        <v>0</v>
      </c>
      <c r="CV127" s="60">
        <f t="shared" si="243"/>
        <v>0</v>
      </c>
      <c r="CW127" s="61">
        <f t="shared" si="244"/>
        <v>0</v>
      </c>
      <c r="CX127" s="60">
        <f t="shared" si="264"/>
        <v>0</v>
      </c>
      <c r="CY127" s="60">
        <f t="shared" si="265"/>
        <v>0</v>
      </c>
      <c r="CZ127" s="61">
        <f t="shared" si="245"/>
        <v>0</v>
      </c>
      <c r="DA127" s="60">
        <f t="shared" si="246"/>
        <v>0</v>
      </c>
      <c r="DB127" s="60">
        <f t="shared" si="247"/>
        <v>0</v>
      </c>
      <c r="DC127" s="61">
        <f t="shared" si="248"/>
        <v>0</v>
      </c>
      <c r="DD127" s="60">
        <f t="shared" si="249"/>
        <v>0</v>
      </c>
      <c r="DE127" s="60">
        <f t="shared" si="250"/>
        <v>0</v>
      </c>
      <c r="DF127" s="61">
        <f t="shared" si="251"/>
        <v>0</v>
      </c>
      <c r="DG127" s="60">
        <f t="shared" si="252"/>
        <v>0</v>
      </c>
      <c r="DH127" s="60">
        <f t="shared" si="253"/>
        <v>0</v>
      </c>
      <c r="DI127" s="61">
        <f t="shared" si="254"/>
        <v>0</v>
      </c>
      <c r="DJ127" s="339"/>
      <c r="DK127" s="60">
        <f t="shared" si="255"/>
        <v>0</v>
      </c>
      <c r="DL127" s="61">
        <f t="shared" si="256"/>
        <v>0</v>
      </c>
      <c r="DM127" s="339"/>
      <c r="DN127" s="60">
        <f t="shared" si="262"/>
        <v>0</v>
      </c>
      <c r="DO127" s="61">
        <f t="shared" si="263"/>
        <v>0</v>
      </c>
    </row>
    <row r="128" spans="1:119" ht="26.25" customHeight="1" outlineLevel="1" x14ac:dyDescent="0.25">
      <c r="A128" s="347">
        <v>24</v>
      </c>
      <c r="B128" s="139" t="s">
        <v>109</v>
      </c>
      <c r="C128" s="246" t="s">
        <v>251</v>
      </c>
      <c r="D128" s="121"/>
      <c r="E128" s="25"/>
      <c r="I128" s="34">
        <v>1</v>
      </c>
      <c r="K128" s="285">
        <f t="shared" si="257"/>
        <v>313.29000000000002</v>
      </c>
      <c r="L128" s="223">
        <f t="shared" si="258"/>
        <v>313.29000000000002</v>
      </c>
      <c r="M128" s="183">
        <v>313.29000000000002</v>
      </c>
      <c r="N128" s="234">
        <v>444.08</v>
      </c>
      <c r="O128" s="223">
        <v>377.46</v>
      </c>
      <c r="P128" s="234"/>
      <c r="Q128" s="5"/>
      <c r="R128" s="5"/>
      <c r="S128" s="5"/>
      <c r="T128" s="211"/>
      <c r="U128" s="183"/>
      <c r="V128" s="5"/>
      <c r="W128" s="5"/>
      <c r="X128" s="5"/>
      <c r="Y128" s="2"/>
      <c r="Z128" s="255">
        <v>43191</v>
      </c>
      <c r="AA128" s="255">
        <f t="shared" si="259"/>
        <v>43191</v>
      </c>
      <c r="AB128" s="21">
        <v>43252</v>
      </c>
      <c r="AC128" s="21">
        <v>43282</v>
      </c>
      <c r="AD128" s="21">
        <v>43405</v>
      </c>
      <c r="AE128" s="21">
        <v>43556</v>
      </c>
      <c r="AF128" s="21">
        <f t="shared" si="266"/>
        <v>43556</v>
      </c>
      <c r="AG128" s="21">
        <f t="shared" si="266"/>
        <v>43556</v>
      </c>
      <c r="AH128" s="21">
        <f t="shared" si="266"/>
        <v>43556</v>
      </c>
      <c r="AI128" s="22">
        <f t="shared" si="266"/>
        <v>43556</v>
      </c>
      <c r="AJ128" s="21">
        <v>43922</v>
      </c>
      <c r="AK128" s="21">
        <f t="shared" si="267"/>
        <v>43922</v>
      </c>
      <c r="AL128" s="21">
        <f t="shared" si="267"/>
        <v>43922</v>
      </c>
      <c r="AM128" s="21">
        <f t="shared" si="267"/>
        <v>43922</v>
      </c>
      <c r="AN128" s="22">
        <f t="shared" si="267"/>
        <v>43922</v>
      </c>
      <c r="AO128" s="22">
        <v>44286</v>
      </c>
      <c r="AP128" s="15">
        <f t="shared" si="204"/>
        <v>0</v>
      </c>
      <c r="AQ128" s="16">
        <f t="shared" si="205"/>
        <v>61</v>
      </c>
      <c r="AR128" s="15">
        <f t="shared" si="206"/>
        <v>30</v>
      </c>
      <c r="AS128" s="15">
        <f t="shared" si="207"/>
        <v>123</v>
      </c>
      <c r="AT128" s="16">
        <f t="shared" si="208"/>
        <v>151</v>
      </c>
      <c r="AU128" s="15">
        <f t="shared" si="209"/>
        <v>0</v>
      </c>
      <c r="AV128" s="15">
        <f t="shared" si="210"/>
        <v>0</v>
      </c>
      <c r="AW128" s="15">
        <f t="shared" si="211"/>
        <v>0</v>
      </c>
      <c r="AX128" s="15">
        <f t="shared" si="212"/>
        <v>0</v>
      </c>
      <c r="AY128" s="16">
        <f t="shared" si="213"/>
        <v>366</v>
      </c>
      <c r="AZ128" s="15">
        <f t="shared" si="214"/>
        <v>0</v>
      </c>
      <c r="BA128" s="15">
        <f t="shared" si="215"/>
        <v>0</v>
      </c>
      <c r="BB128" s="15">
        <f t="shared" si="216"/>
        <v>0</v>
      </c>
      <c r="BC128" s="15">
        <f t="shared" si="217"/>
        <v>0</v>
      </c>
      <c r="BD128" s="16">
        <f t="shared" si="218"/>
        <v>365</v>
      </c>
      <c r="BE128" s="6">
        <f t="shared" si="219"/>
        <v>0</v>
      </c>
      <c r="BF128" s="7">
        <f t="shared" si="220"/>
        <v>1</v>
      </c>
      <c r="BG128" s="6">
        <f t="shared" si="221"/>
        <v>9.8684210526315791E-2</v>
      </c>
      <c r="BH128" s="6">
        <f t="shared" si="222"/>
        <v>0.40460526315789475</v>
      </c>
      <c r="BI128" s="8">
        <f t="shared" si="223"/>
        <v>0.49671052631578949</v>
      </c>
      <c r="BJ128" s="7" t="b">
        <f t="shared" si="224"/>
        <v>1</v>
      </c>
      <c r="BK128" s="6">
        <f t="shared" si="225"/>
        <v>0</v>
      </c>
      <c r="BL128" s="8">
        <f t="shared" si="226"/>
        <v>0</v>
      </c>
      <c r="BM128" s="8">
        <f t="shared" si="227"/>
        <v>0</v>
      </c>
      <c r="BN128" s="8">
        <f t="shared" si="228"/>
        <v>0</v>
      </c>
      <c r="BO128" s="8">
        <f t="shared" si="229"/>
        <v>1</v>
      </c>
      <c r="BP128" s="7" t="b">
        <f t="shared" si="230"/>
        <v>1</v>
      </c>
      <c r="BQ128" s="155">
        <f t="shared" si="231"/>
        <v>0</v>
      </c>
      <c r="BR128" s="8">
        <f t="shared" si="232"/>
        <v>0</v>
      </c>
      <c r="BS128" s="8">
        <f t="shared" si="233"/>
        <v>0</v>
      </c>
      <c r="BT128" s="8">
        <f t="shared" si="234"/>
        <v>0</v>
      </c>
      <c r="BU128" s="8">
        <f t="shared" si="235"/>
        <v>1</v>
      </c>
      <c r="BV128" s="7" t="b">
        <f t="shared" si="236"/>
        <v>1</v>
      </c>
      <c r="BW128" s="153">
        <v>313.29000000000002</v>
      </c>
      <c r="BX128" s="151" t="s">
        <v>22</v>
      </c>
      <c r="BY128" s="151">
        <f t="shared" si="260"/>
        <v>398.08223684210532</v>
      </c>
      <c r="BZ128" s="254"/>
      <c r="CA128" s="112"/>
      <c r="CB128" s="166">
        <f t="shared" si="261"/>
        <v>0.27065095228735447</v>
      </c>
      <c r="CC128" s="254"/>
      <c r="CD128" s="112"/>
      <c r="CE128" s="8">
        <f>'LLU Compliance summary'!I$118</f>
        <v>0.43</v>
      </c>
      <c r="CF128" s="254"/>
      <c r="CG128" s="112"/>
      <c r="CH128" s="182" t="b">
        <f t="shared" si="237"/>
        <v>1</v>
      </c>
      <c r="CI128" s="254"/>
      <c r="CJ128" s="112"/>
      <c r="CK128" s="111">
        <f t="shared" si="238"/>
        <v>1</v>
      </c>
      <c r="CL128" s="111"/>
      <c r="CN128" s="330">
        <v>95136.900000000038</v>
      </c>
      <c r="CO128" s="339"/>
      <c r="CP128" s="99"/>
      <c r="CQ128" s="100"/>
      <c r="CR128" s="60">
        <f t="shared" si="239"/>
        <v>0</v>
      </c>
      <c r="CS128" s="60">
        <f t="shared" si="240"/>
        <v>0</v>
      </c>
      <c r="CT128" s="61">
        <f t="shared" si="241"/>
        <v>0</v>
      </c>
      <c r="CU128" s="60">
        <f t="shared" si="242"/>
        <v>0</v>
      </c>
      <c r="CV128" s="60">
        <f t="shared" si="243"/>
        <v>0</v>
      </c>
      <c r="CW128" s="61">
        <f t="shared" si="244"/>
        <v>0</v>
      </c>
      <c r="CX128" s="60">
        <f t="shared" si="264"/>
        <v>0</v>
      </c>
      <c r="CY128" s="60">
        <f t="shared" si="265"/>
        <v>0</v>
      </c>
      <c r="CZ128" s="61">
        <f t="shared" si="245"/>
        <v>0</v>
      </c>
      <c r="DA128" s="60">
        <f t="shared" si="246"/>
        <v>0</v>
      </c>
      <c r="DB128" s="60">
        <f t="shared" si="247"/>
        <v>0</v>
      </c>
      <c r="DC128" s="61">
        <f t="shared" si="248"/>
        <v>0</v>
      </c>
      <c r="DD128" s="60">
        <f t="shared" si="249"/>
        <v>0</v>
      </c>
      <c r="DE128" s="60">
        <f t="shared" si="250"/>
        <v>0</v>
      </c>
      <c r="DF128" s="61">
        <f t="shared" si="251"/>
        <v>0</v>
      </c>
      <c r="DG128" s="60">
        <f t="shared" si="252"/>
        <v>0</v>
      </c>
      <c r="DH128" s="60">
        <f t="shared" si="253"/>
        <v>0</v>
      </c>
      <c r="DI128" s="61">
        <f t="shared" si="254"/>
        <v>0</v>
      </c>
      <c r="DJ128" s="339"/>
      <c r="DK128" s="60">
        <f t="shared" si="255"/>
        <v>0</v>
      </c>
      <c r="DL128" s="61">
        <f t="shared" si="256"/>
        <v>0</v>
      </c>
      <c r="DM128" s="339"/>
      <c r="DN128" s="60">
        <f t="shared" si="262"/>
        <v>0</v>
      </c>
      <c r="DO128" s="61">
        <f t="shared" si="263"/>
        <v>0</v>
      </c>
    </row>
    <row r="129" spans="1:119" ht="26.25" customHeight="1" outlineLevel="1" x14ac:dyDescent="0.25">
      <c r="A129" s="347">
        <v>25</v>
      </c>
      <c r="B129" s="139" t="s">
        <v>31</v>
      </c>
      <c r="C129" s="246" t="s">
        <v>251</v>
      </c>
      <c r="D129" s="121"/>
      <c r="E129" s="25"/>
      <c r="I129" s="34">
        <v>1</v>
      </c>
      <c r="K129" s="285">
        <f t="shared" si="257"/>
        <v>260.76</v>
      </c>
      <c r="L129" s="223">
        <f t="shared" si="258"/>
        <v>260.76</v>
      </c>
      <c r="M129" s="183">
        <v>260.76</v>
      </c>
      <c r="N129" s="234">
        <v>369.63</v>
      </c>
      <c r="O129" s="223">
        <v>314.18</v>
      </c>
      <c r="P129" s="234"/>
      <c r="Q129" s="5"/>
      <c r="R129" s="5"/>
      <c r="S129" s="5"/>
      <c r="T129" s="211"/>
      <c r="U129" s="183"/>
      <c r="V129" s="5"/>
      <c r="W129" s="5"/>
      <c r="X129" s="5"/>
      <c r="Y129" s="2"/>
      <c r="Z129" s="255">
        <v>43191</v>
      </c>
      <c r="AA129" s="255">
        <f t="shared" si="259"/>
        <v>43191</v>
      </c>
      <c r="AB129" s="21">
        <v>43252</v>
      </c>
      <c r="AC129" s="21">
        <v>43282</v>
      </c>
      <c r="AD129" s="21">
        <v>43405</v>
      </c>
      <c r="AE129" s="21">
        <v>43556</v>
      </c>
      <c r="AF129" s="21">
        <f t="shared" si="266"/>
        <v>43556</v>
      </c>
      <c r="AG129" s="21">
        <f t="shared" si="266"/>
        <v>43556</v>
      </c>
      <c r="AH129" s="21">
        <f t="shared" si="266"/>
        <v>43556</v>
      </c>
      <c r="AI129" s="22">
        <f t="shared" si="266"/>
        <v>43556</v>
      </c>
      <c r="AJ129" s="21">
        <v>43922</v>
      </c>
      <c r="AK129" s="21">
        <f t="shared" si="267"/>
        <v>43922</v>
      </c>
      <c r="AL129" s="21">
        <f t="shared" si="267"/>
        <v>43922</v>
      </c>
      <c r="AM129" s="21">
        <f t="shared" si="267"/>
        <v>43922</v>
      </c>
      <c r="AN129" s="22">
        <f t="shared" si="267"/>
        <v>43922</v>
      </c>
      <c r="AO129" s="22">
        <v>44286</v>
      </c>
      <c r="AP129" s="15">
        <f t="shared" si="204"/>
        <v>0</v>
      </c>
      <c r="AQ129" s="16">
        <f t="shared" si="205"/>
        <v>61</v>
      </c>
      <c r="AR129" s="15">
        <f t="shared" si="206"/>
        <v>30</v>
      </c>
      <c r="AS129" s="15">
        <f t="shared" si="207"/>
        <v>123</v>
      </c>
      <c r="AT129" s="16">
        <f t="shared" si="208"/>
        <v>151</v>
      </c>
      <c r="AU129" s="15">
        <f t="shared" si="209"/>
        <v>0</v>
      </c>
      <c r="AV129" s="15">
        <f t="shared" si="210"/>
        <v>0</v>
      </c>
      <c r="AW129" s="15">
        <f t="shared" si="211"/>
        <v>0</v>
      </c>
      <c r="AX129" s="15">
        <f t="shared" si="212"/>
        <v>0</v>
      </c>
      <c r="AY129" s="16">
        <f t="shared" si="213"/>
        <v>366</v>
      </c>
      <c r="AZ129" s="15">
        <f t="shared" si="214"/>
        <v>0</v>
      </c>
      <c r="BA129" s="15">
        <f t="shared" si="215"/>
        <v>0</v>
      </c>
      <c r="BB129" s="15">
        <f t="shared" si="216"/>
        <v>0</v>
      </c>
      <c r="BC129" s="15">
        <f t="shared" si="217"/>
        <v>0</v>
      </c>
      <c r="BD129" s="16">
        <f t="shared" si="218"/>
        <v>365</v>
      </c>
      <c r="BE129" s="6">
        <f t="shared" si="219"/>
        <v>0</v>
      </c>
      <c r="BF129" s="7">
        <f t="shared" si="220"/>
        <v>1</v>
      </c>
      <c r="BG129" s="6">
        <f t="shared" si="221"/>
        <v>9.8684210526315791E-2</v>
      </c>
      <c r="BH129" s="6">
        <f t="shared" si="222"/>
        <v>0.40460526315789475</v>
      </c>
      <c r="BI129" s="8">
        <f t="shared" si="223"/>
        <v>0.49671052631578949</v>
      </c>
      <c r="BJ129" s="7" t="b">
        <f t="shared" si="224"/>
        <v>1</v>
      </c>
      <c r="BK129" s="6">
        <f t="shared" si="225"/>
        <v>0</v>
      </c>
      <c r="BL129" s="8">
        <f t="shared" si="226"/>
        <v>0</v>
      </c>
      <c r="BM129" s="8">
        <f t="shared" si="227"/>
        <v>0</v>
      </c>
      <c r="BN129" s="8">
        <f t="shared" si="228"/>
        <v>0</v>
      </c>
      <c r="BO129" s="8">
        <f t="shared" si="229"/>
        <v>1</v>
      </c>
      <c r="BP129" s="7" t="b">
        <f t="shared" si="230"/>
        <v>1</v>
      </c>
      <c r="BQ129" s="155">
        <f t="shared" si="231"/>
        <v>0</v>
      </c>
      <c r="BR129" s="8">
        <f t="shared" si="232"/>
        <v>0</v>
      </c>
      <c r="BS129" s="8">
        <f t="shared" si="233"/>
        <v>0</v>
      </c>
      <c r="BT129" s="8">
        <f t="shared" si="234"/>
        <v>0</v>
      </c>
      <c r="BU129" s="8">
        <f t="shared" si="235"/>
        <v>1</v>
      </c>
      <c r="BV129" s="7" t="b">
        <f t="shared" si="236"/>
        <v>1</v>
      </c>
      <c r="BW129" s="153">
        <v>260.76</v>
      </c>
      <c r="BX129" s="151" t="s">
        <v>22</v>
      </c>
      <c r="BY129" s="151">
        <f t="shared" si="260"/>
        <v>331.34365131578949</v>
      </c>
      <c r="BZ129" s="254"/>
      <c r="CA129" s="112"/>
      <c r="CB129" s="166">
        <f t="shared" si="261"/>
        <v>0.27068435080453096</v>
      </c>
      <c r="CC129" s="254"/>
      <c r="CD129" s="112"/>
      <c r="CE129" s="8">
        <f>'LLU Compliance summary'!I$118</f>
        <v>0.43</v>
      </c>
      <c r="CF129" s="254"/>
      <c r="CG129" s="112"/>
      <c r="CH129" s="182" t="b">
        <f t="shared" si="237"/>
        <v>1</v>
      </c>
      <c r="CI129" s="254"/>
      <c r="CJ129" s="112"/>
      <c r="CK129" s="111">
        <f t="shared" si="238"/>
        <v>1</v>
      </c>
      <c r="CL129" s="111"/>
      <c r="CN129" s="330">
        <v>131435.69999999995</v>
      </c>
      <c r="CO129" s="339"/>
      <c r="CP129" s="99"/>
      <c r="CQ129" s="100"/>
      <c r="CR129" s="60">
        <f t="shared" si="239"/>
        <v>0</v>
      </c>
      <c r="CS129" s="60">
        <f t="shared" si="240"/>
        <v>0</v>
      </c>
      <c r="CT129" s="61">
        <f t="shared" si="241"/>
        <v>0</v>
      </c>
      <c r="CU129" s="60">
        <f t="shared" si="242"/>
        <v>0</v>
      </c>
      <c r="CV129" s="60">
        <f t="shared" si="243"/>
        <v>0</v>
      </c>
      <c r="CW129" s="61">
        <f t="shared" si="244"/>
        <v>0</v>
      </c>
      <c r="CX129" s="60">
        <f t="shared" si="264"/>
        <v>0</v>
      </c>
      <c r="CY129" s="60">
        <f t="shared" si="265"/>
        <v>0</v>
      </c>
      <c r="CZ129" s="61">
        <f t="shared" si="245"/>
        <v>0</v>
      </c>
      <c r="DA129" s="60">
        <f t="shared" si="246"/>
        <v>0</v>
      </c>
      <c r="DB129" s="60">
        <f t="shared" si="247"/>
        <v>0</v>
      </c>
      <c r="DC129" s="61">
        <f t="shared" si="248"/>
        <v>0</v>
      </c>
      <c r="DD129" s="60">
        <f t="shared" si="249"/>
        <v>0</v>
      </c>
      <c r="DE129" s="60">
        <f t="shared" si="250"/>
        <v>0</v>
      </c>
      <c r="DF129" s="61">
        <f t="shared" si="251"/>
        <v>0</v>
      </c>
      <c r="DG129" s="60">
        <f t="shared" si="252"/>
        <v>0</v>
      </c>
      <c r="DH129" s="60">
        <f t="shared" si="253"/>
        <v>0</v>
      </c>
      <c r="DI129" s="61">
        <f t="shared" si="254"/>
        <v>0</v>
      </c>
      <c r="DJ129" s="339"/>
      <c r="DK129" s="60">
        <f t="shared" si="255"/>
        <v>0</v>
      </c>
      <c r="DL129" s="61">
        <f t="shared" si="256"/>
        <v>0</v>
      </c>
      <c r="DM129" s="339"/>
      <c r="DN129" s="60">
        <f t="shared" si="262"/>
        <v>0</v>
      </c>
      <c r="DO129" s="61">
        <f t="shared" si="263"/>
        <v>0</v>
      </c>
    </row>
    <row r="130" spans="1:119" ht="26.25" customHeight="1" outlineLevel="1" x14ac:dyDescent="0.25">
      <c r="A130" s="347">
        <v>26</v>
      </c>
      <c r="B130" s="140" t="s">
        <v>32</v>
      </c>
      <c r="C130" s="246" t="s">
        <v>251</v>
      </c>
      <c r="D130" s="121"/>
      <c r="E130" s="25"/>
      <c r="I130" s="34">
        <v>1</v>
      </c>
      <c r="K130" s="285">
        <f t="shared" si="257"/>
        <v>730.94</v>
      </c>
      <c r="L130" s="223">
        <f t="shared" si="258"/>
        <v>730.94</v>
      </c>
      <c r="M130" s="183">
        <v>730.94</v>
      </c>
      <c r="N130" s="234">
        <v>1036.1099999999999</v>
      </c>
      <c r="O130" s="223">
        <v>880.69</v>
      </c>
      <c r="P130" s="234"/>
      <c r="Q130" s="5"/>
      <c r="R130" s="5"/>
      <c r="S130" s="5"/>
      <c r="T130" s="211"/>
      <c r="U130" s="183"/>
      <c r="V130" s="5"/>
      <c r="W130" s="5"/>
      <c r="X130" s="5"/>
      <c r="Y130" s="2"/>
      <c r="Z130" s="255">
        <v>43191</v>
      </c>
      <c r="AA130" s="255">
        <f t="shared" si="259"/>
        <v>43191</v>
      </c>
      <c r="AB130" s="21">
        <v>43252</v>
      </c>
      <c r="AC130" s="21">
        <v>43282</v>
      </c>
      <c r="AD130" s="21">
        <v>43405</v>
      </c>
      <c r="AE130" s="21">
        <v>43556</v>
      </c>
      <c r="AF130" s="21">
        <f t="shared" si="266"/>
        <v>43556</v>
      </c>
      <c r="AG130" s="21">
        <f t="shared" si="266"/>
        <v>43556</v>
      </c>
      <c r="AH130" s="21">
        <f t="shared" si="266"/>
        <v>43556</v>
      </c>
      <c r="AI130" s="22">
        <f t="shared" si="266"/>
        <v>43556</v>
      </c>
      <c r="AJ130" s="21">
        <v>43922</v>
      </c>
      <c r="AK130" s="21">
        <f t="shared" si="267"/>
        <v>43922</v>
      </c>
      <c r="AL130" s="21">
        <f t="shared" si="267"/>
        <v>43922</v>
      </c>
      <c r="AM130" s="21">
        <f t="shared" si="267"/>
        <v>43922</v>
      </c>
      <c r="AN130" s="22">
        <f t="shared" si="267"/>
        <v>43922</v>
      </c>
      <c r="AO130" s="22">
        <v>44286</v>
      </c>
      <c r="AP130" s="15">
        <f t="shared" si="204"/>
        <v>0</v>
      </c>
      <c r="AQ130" s="16">
        <f t="shared" si="205"/>
        <v>61</v>
      </c>
      <c r="AR130" s="15">
        <f t="shared" si="206"/>
        <v>30</v>
      </c>
      <c r="AS130" s="15">
        <f t="shared" si="207"/>
        <v>123</v>
      </c>
      <c r="AT130" s="16">
        <f t="shared" si="208"/>
        <v>151</v>
      </c>
      <c r="AU130" s="15">
        <f t="shared" si="209"/>
        <v>0</v>
      </c>
      <c r="AV130" s="15">
        <f t="shared" si="210"/>
        <v>0</v>
      </c>
      <c r="AW130" s="15">
        <f t="shared" si="211"/>
        <v>0</v>
      </c>
      <c r="AX130" s="15">
        <f t="shared" si="212"/>
        <v>0</v>
      </c>
      <c r="AY130" s="16">
        <f t="shared" si="213"/>
        <v>366</v>
      </c>
      <c r="AZ130" s="15">
        <f t="shared" si="214"/>
        <v>0</v>
      </c>
      <c r="BA130" s="15">
        <f t="shared" si="215"/>
        <v>0</v>
      </c>
      <c r="BB130" s="15">
        <f t="shared" si="216"/>
        <v>0</v>
      </c>
      <c r="BC130" s="15">
        <f t="shared" si="217"/>
        <v>0</v>
      </c>
      <c r="BD130" s="16">
        <f t="shared" si="218"/>
        <v>365</v>
      </c>
      <c r="BE130" s="6">
        <f t="shared" si="219"/>
        <v>0</v>
      </c>
      <c r="BF130" s="7">
        <f t="shared" si="220"/>
        <v>1</v>
      </c>
      <c r="BG130" s="6">
        <f t="shared" si="221"/>
        <v>9.8684210526315791E-2</v>
      </c>
      <c r="BH130" s="6">
        <f t="shared" si="222"/>
        <v>0.40460526315789475</v>
      </c>
      <c r="BI130" s="8">
        <f t="shared" si="223"/>
        <v>0.49671052631578949</v>
      </c>
      <c r="BJ130" s="7" t="b">
        <f t="shared" si="224"/>
        <v>1</v>
      </c>
      <c r="BK130" s="6">
        <f t="shared" si="225"/>
        <v>0</v>
      </c>
      <c r="BL130" s="8">
        <f t="shared" si="226"/>
        <v>0</v>
      </c>
      <c r="BM130" s="8">
        <f t="shared" si="227"/>
        <v>0</v>
      </c>
      <c r="BN130" s="8">
        <f t="shared" si="228"/>
        <v>0</v>
      </c>
      <c r="BO130" s="8">
        <f t="shared" si="229"/>
        <v>1</v>
      </c>
      <c r="BP130" s="7" t="b">
        <f t="shared" si="230"/>
        <v>1</v>
      </c>
      <c r="BQ130" s="155">
        <f t="shared" si="231"/>
        <v>0</v>
      </c>
      <c r="BR130" s="8">
        <f t="shared" si="232"/>
        <v>0</v>
      </c>
      <c r="BS130" s="8">
        <f t="shared" si="233"/>
        <v>0</v>
      </c>
      <c r="BT130" s="8">
        <f t="shared" si="234"/>
        <v>0</v>
      </c>
      <c r="BU130" s="8">
        <f t="shared" si="235"/>
        <v>1</v>
      </c>
      <c r="BV130" s="7" t="b">
        <f t="shared" si="236"/>
        <v>1</v>
      </c>
      <c r="BW130" s="153">
        <v>730.94</v>
      </c>
      <c r="BX130" s="151" t="s">
        <v>22</v>
      </c>
      <c r="BY130" s="151">
        <f t="shared" si="260"/>
        <v>928.79578947368418</v>
      </c>
      <c r="BZ130" s="254"/>
      <c r="CA130" s="112"/>
      <c r="CB130" s="166">
        <f t="shared" si="261"/>
        <v>0.2706867724761049</v>
      </c>
      <c r="CC130" s="254"/>
      <c r="CD130" s="112"/>
      <c r="CE130" s="8">
        <f>'LLU Compliance summary'!I$118</f>
        <v>0.43</v>
      </c>
      <c r="CF130" s="254"/>
      <c r="CG130" s="112"/>
      <c r="CH130" s="182" t="b">
        <f t="shared" si="237"/>
        <v>1</v>
      </c>
      <c r="CI130" s="254"/>
      <c r="CJ130" s="112"/>
      <c r="CK130" s="111">
        <f t="shared" si="238"/>
        <v>1</v>
      </c>
      <c r="CL130" s="111"/>
      <c r="CN130" s="330">
        <v>285102.02</v>
      </c>
      <c r="CO130" s="339"/>
      <c r="CP130" s="99"/>
      <c r="CQ130" s="100"/>
      <c r="CR130" s="60">
        <f t="shared" si="239"/>
        <v>0</v>
      </c>
      <c r="CS130" s="60">
        <f t="shared" si="240"/>
        <v>0</v>
      </c>
      <c r="CT130" s="61">
        <f t="shared" si="241"/>
        <v>0</v>
      </c>
      <c r="CU130" s="60">
        <f t="shared" si="242"/>
        <v>0</v>
      </c>
      <c r="CV130" s="60">
        <f t="shared" si="243"/>
        <v>0</v>
      </c>
      <c r="CW130" s="61">
        <f t="shared" si="244"/>
        <v>0</v>
      </c>
      <c r="CX130" s="60">
        <f t="shared" si="264"/>
        <v>0</v>
      </c>
      <c r="CY130" s="60">
        <f t="shared" si="265"/>
        <v>0</v>
      </c>
      <c r="CZ130" s="61">
        <f t="shared" si="245"/>
        <v>0</v>
      </c>
      <c r="DA130" s="60">
        <f t="shared" si="246"/>
        <v>0</v>
      </c>
      <c r="DB130" s="60">
        <f t="shared" si="247"/>
        <v>0</v>
      </c>
      <c r="DC130" s="61">
        <f t="shared" si="248"/>
        <v>0</v>
      </c>
      <c r="DD130" s="60">
        <f t="shared" si="249"/>
        <v>0</v>
      </c>
      <c r="DE130" s="60">
        <f t="shared" si="250"/>
        <v>0</v>
      </c>
      <c r="DF130" s="61">
        <f t="shared" si="251"/>
        <v>0</v>
      </c>
      <c r="DG130" s="60">
        <f t="shared" si="252"/>
        <v>0</v>
      </c>
      <c r="DH130" s="60">
        <f t="shared" si="253"/>
        <v>0</v>
      </c>
      <c r="DI130" s="61">
        <f t="shared" si="254"/>
        <v>0</v>
      </c>
      <c r="DJ130" s="339"/>
      <c r="DK130" s="60">
        <f t="shared" si="255"/>
        <v>0</v>
      </c>
      <c r="DL130" s="61">
        <f t="shared" si="256"/>
        <v>0</v>
      </c>
      <c r="DM130" s="339"/>
      <c r="DN130" s="60">
        <f t="shared" si="262"/>
        <v>0</v>
      </c>
      <c r="DO130" s="61">
        <f t="shared" si="263"/>
        <v>0</v>
      </c>
    </row>
    <row r="131" spans="1:119" ht="26.25" customHeight="1" outlineLevel="1" x14ac:dyDescent="0.25">
      <c r="A131" s="347">
        <v>27</v>
      </c>
      <c r="B131" s="139" t="s">
        <v>110</v>
      </c>
      <c r="C131" s="246" t="s">
        <v>251</v>
      </c>
      <c r="D131" s="121"/>
      <c r="E131" s="25"/>
      <c r="I131" s="34">
        <v>1</v>
      </c>
      <c r="K131" s="285">
        <f t="shared" si="257"/>
        <v>431.2</v>
      </c>
      <c r="L131" s="223">
        <f t="shared" si="258"/>
        <v>431.2</v>
      </c>
      <c r="M131" s="183">
        <v>431.2</v>
      </c>
      <c r="N131" s="234">
        <v>611.23</v>
      </c>
      <c r="O131" s="223">
        <v>611.23</v>
      </c>
      <c r="P131" s="234"/>
      <c r="Q131" s="5"/>
      <c r="R131" s="5"/>
      <c r="S131" s="5"/>
      <c r="T131" s="211"/>
      <c r="U131" s="183"/>
      <c r="V131" s="5"/>
      <c r="W131" s="5"/>
      <c r="X131" s="5"/>
      <c r="Y131" s="2"/>
      <c r="Z131" s="255">
        <v>43191</v>
      </c>
      <c r="AA131" s="255">
        <f t="shared" si="259"/>
        <v>43191</v>
      </c>
      <c r="AB131" s="21">
        <v>43252</v>
      </c>
      <c r="AC131" s="21">
        <v>43282</v>
      </c>
      <c r="AD131" s="21">
        <v>43405</v>
      </c>
      <c r="AE131" s="21">
        <v>43556</v>
      </c>
      <c r="AF131" s="21">
        <f t="shared" si="266"/>
        <v>43556</v>
      </c>
      <c r="AG131" s="21">
        <f t="shared" si="266"/>
        <v>43556</v>
      </c>
      <c r="AH131" s="21">
        <f t="shared" si="266"/>
        <v>43556</v>
      </c>
      <c r="AI131" s="22">
        <f t="shared" si="266"/>
        <v>43556</v>
      </c>
      <c r="AJ131" s="21">
        <v>43922</v>
      </c>
      <c r="AK131" s="21">
        <f t="shared" si="267"/>
        <v>43922</v>
      </c>
      <c r="AL131" s="21">
        <f t="shared" si="267"/>
        <v>43922</v>
      </c>
      <c r="AM131" s="21">
        <f t="shared" si="267"/>
        <v>43922</v>
      </c>
      <c r="AN131" s="22">
        <f t="shared" si="267"/>
        <v>43922</v>
      </c>
      <c r="AO131" s="22">
        <v>44286</v>
      </c>
      <c r="AP131" s="15">
        <f t="shared" si="204"/>
        <v>0</v>
      </c>
      <c r="AQ131" s="16">
        <f t="shared" si="205"/>
        <v>61</v>
      </c>
      <c r="AR131" s="15">
        <f t="shared" si="206"/>
        <v>30</v>
      </c>
      <c r="AS131" s="15">
        <f t="shared" si="207"/>
        <v>123</v>
      </c>
      <c r="AT131" s="16">
        <f t="shared" si="208"/>
        <v>151</v>
      </c>
      <c r="AU131" s="15">
        <f t="shared" si="209"/>
        <v>0</v>
      </c>
      <c r="AV131" s="15">
        <f t="shared" si="210"/>
        <v>0</v>
      </c>
      <c r="AW131" s="15">
        <f t="shared" si="211"/>
        <v>0</v>
      </c>
      <c r="AX131" s="15">
        <f t="shared" si="212"/>
        <v>0</v>
      </c>
      <c r="AY131" s="16">
        <f t="shared" si="213"/>
        <v>366</v>
      </c>
      <c r="AZ131" s="15">
        <f t="shared" si="214"/>
        <v>0</v>
      </c>
      <c r="BA131" s="15">
        <f t="shared" si="215"/>
        <v>0</v>
      </c>
      <c r="BB131" s="15">
        <f t="shared" si="216"/>
        <v>0</v>
      </c>
      <c r="BC131" s="15">
        <f t="shared" si="217"/>
        <v>0</v>
      </c>
      <c r="BD131" s="16">
        <f t="shared" si="218"/>
        <v>365</v>
      </c>
      <c r="BE131" s="6">
        <f t="shared" si="219"/>
        <v>0</v>
      </c>
      <c r="BF131" s="7">
        <f t="shared" si="220"/>
        <v>1</v>
      </c>
      <c r="BG131" s="6">
        <f t="shared" si="221"/>
        <v>9.8684210526315791E-2</v>
      </c>
      <c r="BH131" s="6">
        <f t="shared" si="222"/>
        <v>0.40460526315789475</v>
      </c>
      <c r="BI131" s="8">
        <f t="shared" si="223"/>
        <v>0.49671052631578949</v>
      </c>
      <c r="BJ131" s="7" t="b">
        <f t="shared" si="224"/>
        <v>1</v>
      </c>
      <c r="BK131" s="6">
        <f t="shared" si="225"/>
        <v>0</v>
      </c>
      <c r="BL131" s="8">
        <f t="shared" si="226"/>
        <v>0</v>
      </c>
      <c r="BM131" s="8">
        <f t="shared" si="227"/>
        <v>0</v>
      </c>
      <c r="BN131" s="8">
        <f t="shared" si="228"/>
        <v>0</v>
      </c>
      <c r="BO131" s="8">
        <f t="shared" si="229"/>
        <v>1</v>
      </c>
      <c r="BP131" s="7" t="b">
        <f t="shared" si="230"/>
        <v>1</v>
      </c>
      <c r="BQ131" s="155">
        <f t="shared" si="231"/>
        <v>0</v>
      </c>
      <c r="BR131" s="8">
        <f t="shared" si="232"/>
        <v>0</v>
      </c>
      <c r="BS131" s="8">
        <f t="shared" si="233"/>
        <v>0</v>
      </c>
      <c r="BT131" s="8">
        <f t="shared" si="234"/>
        <v>0</v>
      </c>
      <c r="BU131" s="8">
        <f t="shared" si="235"/>
        <v>1</v>
      </c>
      <c r="BV131" s="7" t="b">
        <f t="shared" si="236"/>
        <v>1</v>
      </c>
      <c r="BW131" s="153">
        <v>431.2</v>
      </c>
      <c r="BX131" s="151" t="s">
        <v>22</v>
      </c>
      <c r="BY131" s="151">
        <f t="shared" si="260"/>
        <v>593.46388157894739</v>
      </c>
      <c r="BZ131" s="254"/>
      <c r="CA131" s="112"/>
      <c r="CB131" s="166">
        <f t="shared" si="261"/>
        <v>0.37630770310516559</v>
      </c>
      <c r="CC131" s="254"/>
      <c r="CD131" s="112"/>
      <c r="CE131" s="8">
        <f>'LLU Compliance summary'!I$118</f>
        <v>0.43</v>
      </c>
      <c r="CF131" s="254"/>
      <c r="CG131" s="112"/>
      <c r="CH131" s="182" t="b">
        <f t="shared" si="237"/>
        <v>1</v>
      </c>
      <c r="CI131" s="254"/>
      <c r="CJ131" s="112"/>
      <c r="CK131" s="111">
        <f t="shared" si="238"/>
        <v>1</v>
      </c>
      <c r="CL131" s="111"/>
      <c r="CN131" s="330">
        <v>0</v>
      </c>
      <c r="CO131" s="339"/>
      <c r="CP131" s="99"/>
      <c r="CQ131" s="100"/>
      <c r="CR131" s="60">
        <f t="shared" si="239"/>
        <v>0</v>
      </c>
      <c r="CS131" s="60">
        <f t="shared" si="240"/>
        <v>0</v>
      </c>
      <c r="CT131" s="61">
        <f t="shared" si="241"/>
        <v>0</v>
      </c>
      <c r="CU131" s="60">
        <f t="shared" si="242"/>
        <v>0</v>
      </c>
      <c r="CV131" s="60">
        <f t="shared" si="243"/>
        <v>0</v>
      </c>
      <c r="CW131" s="61">
        <f t="shared" si="244"/>
        <v>0</v>
      </c>
      <c r="CX131" s="60">
        <f t="shared" si="264"/>
        <v>0</v>
      </c>
      <c r="CY131" s="60">
        <f t="shared" si="265"/>
        <v>0</v>
      </c>
      <c r="CZ131" s="61">
        <f t="shared" si="245"/>
        <v>0</v>
      </c>
      <c r="DA131" s="60">
        <f t="shared" si="246"/>
        <v>0</v>
      </c>
      <c r="DB131" s="60">
        <f t="shared" si="247"/>
        <v>0</v>
      </c>
      <c r="DC131" s="61">
        <f t="shared" si="248"/>
        <v>0</v>
      </c>
      <c r="DD131" s="60">
        <f t="shared" si="249"/>
        <v>0</v>
      </c>
      <c r="DE131" s="60">
        <f t="shared" si="250"/>
        <v>0</v>
      </c>
      <c r="DF131" s="61">
        <f t="shared" si="251"/>
        <v>0</v>
      </c>
      <c r="DG131" s="60">
        <f t="shared" si="252"/>
        <v>0</v>
      </c>
      <c r="DH131" s="60">
        <f t="shared" si="253"/>
        <v>0</v>
      </c>
      <c r="DI131" s="61">
        <f t="shared" si="254"/>
        <v>0</v>
      </c>
      <c r="DJ131" s="339"/>
      <c r="DK131" s="60">
        <f t="shared" si="255"/>
        <v>0</v>
      </c>
      <c r="DL131" s="61">
        <f t="shared" si="256"/>
        <v>0</v>
      </c>
      <c r="DM131" s="339"/>
      <c r="DN131" s="60">
        <f t="shared" si="262"/>
        <v>0</v>
      </c>
      <c r="DO131" s="61">
        <f t="shared" si="263"/>
        <v>0</v>
      </c>
    </row>
    <row r="132" spans="1:119" ht="26.25" customHeight="1" outlineLevel="1" x14ac:dyDescent="0.2">
      <c r="A132" s="350">
        <v>28</v>
      </c>
      <c r="B132" s="139" t="s">
        <v>114</v>
      </c>
      <c r="C132" s="246" t="s">
        <v>251</v>
      </c>
      <c r="D132" s="121"/>
      <c r="E132" s="25"/>
      <c r="I132" s="34">
        <v>1</v>
      </c>
      <c r="K132" s="285">
        <f t="shared" si="257"/>
        <v>432.6</v>
      </c>
      <c r="L132" s="223">
        <f t="shared" si="258"/>
        <v>432.6</v>
      </c>
      <c r="M132" s="183">
        <v>432.6</v>
      </c>
      <c r="N132" s="234">
        <v>616.44000000000005</v>
      </c>
      <c r="O132" s="223">
        <v>523.91999999999996</v>
      </c>
      <c r="P132" s="234"/>
      <c r="Q132" s="5"/>
      <c r="R132" s="5"/>
      <c r="S132" s="5"/>
      <c r="T132" s="211"/>
      <c r="U132" s="183"/>
      <c r="V132" s="5"/>
      <c r="W132" s="5"/>
      <c r="X132" s="5"/>
      <c r="Y132" s="2"/>
      <c r="Z132" s="255">
        <v>43191</v>
      </c>
      <c r="AA132" s="255">
        <f t="shared" si="259"/>
        <v>43191</v>
      </c>
      <c r="AB132" s="21">
        <v>43252</v>
      </c>
      <c r="AC132" s="21">
        <v>43282</v>
      </c>
      <c r="AD132" s="21">
        <v>43405</v>
      </c>
      <c r="AE132" s="21">
        <v>43556</v>
      </c>
      <c r="AF132" s="21">
        <f t="shared" si="266"/>
        <v>43556</v>
      </c>
      <c r="AG132" s="21">
        <f t="shared" si="266"/>
        <v>43556</v>
      </c>
      <c r="AH132" s="21">
        <f t="shared" si="266"/>
        <v>43556</v>
      </c>
      <c r="AI132" s="22">
        <f t="shared" si="266"/>
        <v>43556</v>
      </c>
      <c r="AJ132" s="21">
        <v>43922</v>
      </c>
      <c r="AK132" s="21">
        <f t="shared" si="267"/>
        <v>43922</v>
      </c>
      <c r="AL132" s="21">
        <f t="shared" si="267"/>
        <v>43922</v>
      </c>
      <c r="AM132" s="21">
        <f t="shared" si="267"/>
        <v>43922</v>
      </c>
      <c r="AN132" s="22">
        <f t="shared" si="267"/>
        <v>43922</v>
      </c>
      <c r="AO132" s="22">
        <v>44286</v>
      </c>
      <c r="AP132" s="15">
        <f t="shared" si="204"/>
        <v>0</v>
      </c>
      <c r="AQ132" s="16">
        <f t="shared" si="205"/>
        <v>61</v>
      </c>
      <c r="AR132" s="15">
        <f t="shared" si="206"/>
        <v>30</v>
      </c>
      <c r="AS132" s="15">
        <f t="shared" si="207"/>
        <v>123</v>
      </c>
      <c r="AT132" s="16">
        <f t="shared" si="208"/>
        <v>151</v>
      </c>
      <c r="AU132" s="15">
        <f t="shared" si="209"/>
        <v>0</v>
      </c>
      <c r="AV132" s="15">
        <f t="shared" si="210"/>
        <v>0</v>
      </c>
      <c r="AW132" s="15">
        <f t="shared" si="211"/>
        <v>0</v>
      </c>
      <c r="AX132" s="15">
        <f t="shared" si="212"/>
        <v>0</v>
      </c>
      <c r="AY132" s="16">
        <f t="shared" si="213"/>
        <v>366</v>
      </c>
      <c r="AZ132" s="15">
        <f t="shared" si="214"/>
        <v>0</v>
      </c>
      <c r="BA132" s="15">
        <f t="shared" si="215"/>
        <v>0</v>
      </c>
      <c r="BB132" s="15">
        <f t="shared" si="216"/>
        <v>0</v>
      </c>
      <c r="BC132" s="15">
        <f t="shared" si="217"/>
        <v>0</v>
      </c>
      <c r="BD132" s="16">
        <f t="shared" si="218"/>
        <v>365</v>
      </c>
      <c r="BE132" s="6">
        <f t="shared" si="219"/>
        <v>0</v>
      </c>
      <c r="BF132" s="7">
        <f t="shared" si="220"/>
        <v>1</v>
      </c>
      <c r="BG132" s="6">
        <f t="shared" si="221"/>
        <v>9.8684210526315791E-2</v>
      </c>
      <c r="BH132" s="6">
        <f t="shared" si="222"/>
        <v>0.40460526315789475</v>
      </c>
      <c r="BI132" s="8">
        <f t="shared" si="223"/>
        <v>0.49671052631578949</v>
      </c>
      <c r="BJ132" s="7" t="b">
        <f t="shared" si="224"/>
        <v>1</v>
      </c>
      <c r="BK132" s="6">
        <f t="shared" si="225"/>
        <v>0</v>
      </c>
      <c r="BL132" s="8">
        <f t="shared" si="226"/>
        <v>0</v>
      </c>
      <c r="BM132" s="8">
        <f t="shared" si="227"/>
        <v>0</v>
      </c>
      <c r="BN132" s="8">
        <f t="shared" si="228"/>
        <v>0</v>
      </c>
      <c r="BO132" s="8">
        <f t="shared" si="229"/>
        <v>1</v>
      </c>
      <c r="BP132" s="7" t="b">
        <f t="shared" si="230"/>
        <v>1</v>
      </c>
      <c r="BQ132" s="155">
        <f t="shared" si="231"/>
        <v>0</v>
      </c>
      <c r="BR132" s="8">
        <f t="shared" si="232"/>
        <v>0</v>
      </c>
      <c r="BS132" s="8">
        <f t="shared" si="233"/>
        <v>0</v>
      </c>
      <c r="BT132" s="8">
        <f t="shared" si="234"/>
        <v>0</v>
      </c>
      <c r="BU132" s="8">
        <f t="shared" si="235"/>
        <v>1</v>
      </c>
      <c r="BV132" s="7" t="b">
        <f t="shared" si="236"/>
        <v>1</v>
      </c>
      <c r="BW132" s="153">
        <v>432.6</v>
      </c>
      <c r="BX132" s="151" t="s">
        <v>22</v>
      </c>
      <c r="BY132" s="151">
        <f>(M132*BG132)+(N132*BH132)+(O132*BI132)</f>
        <v>552.34223684210519</v>
      </c>
      <c r="BZ132" s="254"/>
      <c r="CA132" s="112"/>
      <c r="CB132" s="166">
        <f t="shared" si="261"/>
        <v>0.27679666399007202</v>
      </c>
      <c r="CC132" s="254"/>
      <c r="CD132" s="112"/>
      <c r="CE132" s="8">
        <f>'LLU Compliance summary'!I$118</f>
        <v>0.43</v>
      </c>
      <c r="CF132" s="254"/>
      <c r="CG132" s="112"/>
      <c r="CH132" s="182" t="b">
        <f t="shared" si="237"/>
        <v>1</v>
      </c>
      <c r="CI132" s="254"/>
      <c r="CJ132" s="112"/>
      <c r="CK132" s="111">
        <f t="shared" si="238"/>
        <v>1</v>
      </c>
      <c r="CL132" s="111"/>
      <c r="CN132" s="330">
        <v>7445448.5700000012</v>
      </c>
      <c r="CO132" s="339"/>
      <c r="CP132" s="99"/>
      <c r="CQ132" s="100"/>
      <c r="CR132" s="60">
        <f t="shared" si="239"/>
        <v>0</v>
      </c>
      <c r="CS132" s="60">
        <f t="shared" si="240"/>
        <v>0</v>
      </c>
      <c r="CT132" s="61">
        <f t="shared" si="241"/>
        <v>0</v>
      </c>
      <c r="CU132" s="60">
        <f t="shared" si="242"/>
        <v>0</v>
      </c>
      <c r="CV132" s="60">
        <f t="shared" si="243"/>
        <v>0</v>
      </c>
      <c r="CW132" s="61">
        <f t="shared" si="244"/>
        <v>0</v>
      </c>
      <c r="CX132" s="60">
        <f t="shared" si="264"/>
        <v>0</v>
      </c>
      <c r="CY132" s="60">
        <f t="shared" si="265"/>
        <v>0</v>
      </c>
      <c r="CZ132" s="61">
        <f t="shared" si="245"/>
        <v>0</v>
      </c>
      <c r="DA132" s="60">
        <f t="shared" si="246"/>
        <v>0</v>
      </c>
      <c r="DB132" s="60">
        <f t="shared" si="247"/>
        <v>0</v>
      </c>
      <c r="DC132" s="61">
        <f t="shared" si="248"/>
        <v>0</v>
      </c>
      <c r="DD132" s="60">
        <f t="shared" si="249"/>
        <v>0</v>
      </c>
      <c r="DE132" s="60">
        <f t="shared" si="250"/>
        <v>0</v>
      </c>
      <c r="DF132" s="61">
        <f t="shared" si="251"/>
        <v>0</v>
      </c>
      <c r="DG132" s="60">
        <f t="shared" si="252"/>
        <v>0</v>
      </c>
      <c r="DH132" s="60">
        <f t="shared" si="253"/>
        <v>0</v>
      </c>
      <c r="DI132" s="61">
        <f t="shared" si="254"/>
        <v>0</v>
      </c>
      <c r="DJ132" s="339"/>
      <c r="DK132" s="60">
        <f t="shared" si="255"/>
        <v>0</v>
      </c>
      <c r="DL132" s="61">
        <f t="shared" si="256"/>
        <v>0</v>
      </c>
      <c r="DM132" s="339"/>
      <c r="DN132" s="60">
        <f t="shared" si="262"/>
        <v>0</v>
      </c>
      <c r="DO132" s="61">
        <f t="shared" si="263"/>
        <v>0</v>
      </c>
    </row>
    <row r="133" spans="1:119" ht="26.25" customHeight="1" outlineLevel="1" x14ac:dyDescent="0.25">
      <c r="A133" s="347">
        <v>29</v>
      </c>
      <c r="B133" s="139" t="s">
        <v>111</v>
      </c>
      <c r="C133" s="246" t="s">
        <v>251</v>
      </c>
      <c r="D133" s="121"/>
      <c r="E133" s="25"/>
      <c r="I133" s="34">
        <v>1</v>
      </c>
      <c r="K133" s="285">
        <f t="shared" si="257"/>
        <v>28.32</v>
      </c>
      <c r="L133" s="223">
        <f t="shared" si="258"/>
        <v>28.32</v>
      </c>
      <c r="M133" s="183">
        <v>28.32</v>
      </c>
      <c r="N133" s="234">
        <v>40.32</v>
      </c>
      <c r="O133" s="223">
        <v>37.44</v>
      </c>
      <c r="P133" s="234"/>
      <c r="Q133" s="5"/>
      <c r="R133" s="5"/>
      <c r="S133" s="5"/>
      <c r="T133" s="211"/>
      <c r="U133" s="183"/>
      <c r="V133" s="5"/>
      <c r="W133" s="5"/>
      <c r="X133" s="5"/>
      <c r="Y133" s="2"/>
      <c r="Z133" s="255">
        <v>43191</v>
      </c>
      <c r="AA133" s="255">
        <f t="shared" si="259"/>
        <v>43191</v>
      </c>
      <c r="AB133" s="21">
        <v>43252</v>
      </c>
      <c r="AC133" s="21">
        <v>43282</v>
      </c>
      <c r="AD133" s="21">
        <v>43405</v>
      </c>
      <c r="AE133" s="21">
        <v>43556</v>
      </c>
      <c r="AF133" s="21">
        <f t="shared" si="266"/>
        <v>43556</v>
      </c>
      <c r="AG133" s="21">
        <f t="shared" si="266"/>
        <v>43556</v>
      </c>
      <c r="AH133" s="21">
        <f t="shared" si="266"/>
        <v>43556</v>
      </c>
      <c r="AI133" s="22">
        <f t="shared" si="266"/>
        <v>43556</v>
      </c>
      <c r="AJ133" s="21">
        <v>43922</v>
      </c>
      <c r="AK133" s="21">
        <f t="shared" si="267"/>
        <v>43922</v>
      </c>
      <c r="AL133" s="21">
        <f t="shared" si="267"/>
        <v>43922</v>
      </c>
      <c r="AM133" s="21">
        <f t="shared" si="267"/>
        <v>43922</v>
      </c>
      <c r="AN133" s="22">
        <f t="shared" si="267"/>
        <v>43922</v>
      </c>
      <c r="AO133" s="22">
        <v>44286</v>
      </c>
      <c r="AP133" s="15">
        <f t="shared" si="204"/>
        <v>0</v>
      </c>
      <c r="AQ133" s="16">
        <f t="shared" si="205"/>
        <v>61</v>
      </c>
      <c r="AR133" s="15">
        <f t="shared" si="206"/>
        <v>30</v>
      </c>
      <c r="AS133" s="15">
        <f t="shared" si="207"/>
        <v>123</v>
      </c>
      <c r="AT133" s="16">
        <f t="shared" si="208"/>
        <v>151</v>
      </c>
      <c r="AU133" s="15">
        <f t="shared" si="209"/>
        <v>0</v>
      </c>
      <c r="AV133" s="15">
        <f t="shared" si="210"/>
        <v>0</v>
      </c>
      <c r="AW133" s="15">
        <f t="shared" si="211"/>
        <v>0</v>
      </c>
      <c r="AX133" s="15">
        <f t="shared" si="212"/>
        <v>0</v>
      </c>
      <c r="AY133" s="16">
        <f t="shared" si="213"/>
        <v>366</v>
      </c>
      <c r="AZ133" s="15">
        <f t="shared" si="214"/>
        <v>0</v>
      </c>
      <c r="BA133" s="15">
        <f t="shared" si="215"/>
        <v>0</v>
      </c>
      <c r="BB133" s="15">
        <f t="shared" si="216"/>
        <v>0</v>
      </c>
      <c r="BC133" s="15">
        <f t="shared" si="217"/>
        <v>0</v>
      </c>
      <c r="BD133" s="16">
        <f t="shared" si="218"/>
        <v>365</v>
      </c>
      <c r="BE133" s="6">
        <f t="shared" si="219"/>
        <v>0</v>
      </c>
      <c r="BF133" s="7">
        <f t="shared" si="220"/>
        <v>1</v>
      </c>
      <c r="BG133" s="6">
        <f t="shared" si="221"/>
        <v>9.8684210526315791E-2</v>
      </c>
      <c r="BH133" s="6">
        <f t="shared" si="222"/>
        <v>0.40460526315789475</v>
      </c>
      <c r="BI133" s="8">
        <f t="shared" si="223"/>
        <v>0.49671052631578949</v>
      </c>
      <c r="BJ133" s="7" t="b">
        <f t="shared" si="224"/>
        <v>1</v>
      </c>
      <c r="BK133" s="6">
        <f t="shared" si="225"/>
        <v>0</v>
      </c>
      <c r="BL133" s="8">
        <f t="shared" si="226"/>
        <v>0</v>
      </c>
      <c r="BM133" s="8">
        <f t="shared" si="227"/>
        <v>0</v>
      </c>
      <c r="BN133" s="8">
        <f t="shared" si="228"/>
        <v>0</v>
      </c>
      <c r="BO133" s="8">
        <f t="shared" si="229"/>
        <v>1</v>
      </c>
      <c r="BP133" s="7" t="b">
        <f t="shared" si="230"/>
        <v>1</v>
      </c>
      <c r="BQ133" s="155">
        <f t="shared" si="231"/>
        <v>0</v>
      </c>
      <c r="BR133" s="8">
        <f t="shared" si="232"/>
        <v>0</v>
      </c>
      <c r="BS133" s="8">
        <f t="shared" si="233"/>
        <v>0</v>
      </c>
      <c r="BT133" s="8">
        <f t="shared" si="234"/>
        <v>0</v>
      </c>
      <c r="BU133" s="8">
        <f t="shared" si="235"/>
        <v>1</v>
      </c>
      <c r="BV133" s="7" t="b">
        <f t="shared" si="236"/>
        <v>1</v>
      </c>
      <c r="BW133" s="153">
        <v>28.32</v>
      </c>
      <c r="BX133" s="151" t="s">
        <v>22</v>
      </c>
      <c r="BY133" s="151">
        <f t="shared" si="260"/>
        <v>37.705263157894734</v>
      </c>
      <c r="BZ133" s="254"/>
      <c r="CA133" s="112"/>
      <c r="CB133" s="166">
        <f t="shared" si="261"/>
        <v>0.33140053523639595</v>
      </c>
      <c r="CC133" s="254"/>
      <c r="CD133" s="112"/>
      <c r="CE133" s="8">
        <f>'LLU Compliance summary'!I$118</f>
        <v>0.43</v>
      </c>
      <c r="CF133" s="254"/>
      <c r="CG133" s="112"/>
      <c r="CH133" s="182" t="b">
        <f t="shared" si="237"/>
        <v>1</v>
      </c>
      <c r="CI133" s="254"/>
      <c r="CJ133" s="112"/>
      <c r="CK133" s="111">
        <f t="shared" si="238"/>
        <v>1</v>
      </c>
      <c r="CL133" s="111"/>
      <c r="CN133" s="330">
        <v>3280583.67</v>
      </c>
      <c r="CO133" s="339"/>
      <c r="CP133" s="99"/>
      <c r="CQ133" s="100"/>
      <c r="CR133" s="60">
        <f t="shared" si="239"/>
        <v>0</v>
      </c>
      <c r="CS133" s="60">
        <f t="shared" si="240"/>
        <v>0</v>
      </c>
      <c r="CT133" s="61">
        <f t="shared" si="241"/>
        <v>0</v>
      </c>
      <c r="CU133" s="60">
        <f t="shared" si="242"/>
        <v>0</v>
      </c>
      <c r="CV133" s="60">
        <f t="shared" si="243"/>
        <v>0</v>
      </c>
      <c r="CW133" s="61">
        <f t="shared" si="244"/>
        <v>0</v>
      </c>
      <c r="CX133" s="60">
        <f t="shared" si="264"/>
        <v>0</v>
      </c>
      <c r="CY133" s="60">
        <f t="shared" si="265"/>
        <v>0</v>
      </c>
      <c r="CZ133" s="61">
        <f t="shared" si="245"/>
        <v>0</v>
      </c>
      <c r="DA133" s="60">
        <f t="shared" si="246"/>
        <v>0</v>
      </c>
      <c r="DB133" s="60">
        <f t="shared" si="247"/>
        <v>0</v>
      </c>
      <c r="DC133" s="61">
        <f t="shared" si="248"/>
        <v>0</v>
      </c>
      <c r="DD133" s="60">
        <f t="shared" si="249"/>
        <v>0</v>
      </c>
      <c r="DE133" s="60">
        <f t="shared" si="250"/>
        <v>0</v>
      </c>
      <c r="DF133" s="61">
        <f t="shared" si="251"/>
        <v>0</v>
      </c>
      <c r="DG133" s="60">
        <f t="shared" si="252"/>
        <v>0</v>
      </c>
      <c r="DH133" s="60">
        <f t="shared" si="253"/>
        <v>0</v>
      </c>
      <c r="DI133" s="61">
        <f t="shared" si="254"/>
        <v>0</v>
      </c>
      <c r="DJ133" s="339"/>
      <c r="DK133" s="60">
        <f t="shared" si="255"/>
        <v>0</v>
      </c>
      <c r="DL133" s="61">
        <f t="shared" si="256"/>
        <v>0</v>
      </c>
      <c r="DM133" s="339"/>
      <c r="DN133" s="60">
        <f t="shared" si="262"/>
        <v>0</v>
      </c>
      <c r="DO133" s="61">
        <f t="shared" si="263"/>
        <v>0</v>
      </c>
    </row>
    <row r="134" spans="1:119" ht="26.25" customHeight="1" outlineLevel="1" x14ac:dyDescent="0.25">
      <c r="A134" s="347">
        <v>30</v>
      </c>
      <c r="B134" s="139" t="s">
        <v>30</v>
      </c>
      <c r="C134" s="246" t="s">
        <v>251</v>
      </c>
      <c r="D134" s="121"/>
      <c r="E134" s="25"/>
      <c r="I134" s="34">
        <v>1</v>
      </c>
      <c r="K134" s="285">
        <f t="shared" si="257"/>
        <v>70</v>
      </c>
      <c r="L134" s="223">
        <f t="shared" si="258"/>
        <v>70</v>
      </c>
      <c r="M134" s="183">
        <v>70</v>
      </c>
      <c r="N134" s="234">
        <v>99.12</v>
      </c>
      <c r="O134" s="223">
        <v>97.08</v>
      </c>
      <c r="P134" s="234"/>
      <c r="Q134" s="5"/>
      <c r="R134" s="5"/>
      <c r="S134" s="5"/>
      <c r="T134" s="211"/>
      <c r="U134" s="183"/>
      <c r="V134" s="5"/>
      <c r="W134" s="5"/>
      <c r="X134" s="5"/>
      <c r="Y134" s="2"/>
      <c r="Z134" s="255">
        <v>43191</v>
      </c>
      <c r="AA134" s="255">
        <f t="shared" si="259"/>
        <v>43191</v>
      </c>
      <c r="AB134" s="21">
        <v>43252</v>
      </c>
      <c r="AC134" s="21">
        <v>43282</v>
      </c>
      <c r="AD134" s="21">
        <v>43405</v>
      </c>
      <c r="AE134" s="21">
        <v>43556</v>
      </c>
      <c r="AF134" s="21">
        <f t="shared" si="266"/>
        <v>43556</v>
      </c>
      <c r="AG134" s="21">
        <f t="shared" si="266"/>
        <v>43556</v>
      </c>
      <c r="AH134" s="21">
        <f t="shared" si="266"/>
        <v>43556</v>
      </c>
      <c r="AI134" s="22">
        <f t="shared" si="266"/>
        <v>43556</v>
      </c>
      <c r="AJ134" s="21">
        <v>43922</v>
      </c>
      <c r="AK134" s="21">
        <f t="shared" si="267"/>
        <v>43922</v>
      </c>
      <c r="AL134" s="21">
        <f t="shared" si="267"/>
        <v>43922</v>
      </c>
      <c r="AM134" s="21">
        <f t="shared" si="267"/>
        <v>43922</v>
      </c>
      <c r="AN134" s="22">
        <f t="shared" si="267"/>
        <v>43922</v>
      </c>
      <c r="AO134" s="22">
        <v>44286</v>
      </c>
      <c r="AP134" s="15">
        <f t="shared" si="204"/>
        <v>0</v>
      </c>
      <c r="AQ134" s="16">
        <f t="shared" si="205"/>
        <v>61</v>
      </c>
      <c r="AR134" s="15">
        <f t="shared" si="206"/>
        <v>30</v>
      </c>
      <c r="AS134" s="15">
        <f t="shared" si="207"/>
        <v>123</v>
      </c>
      <c r="AT134" s="16">
        <f t="shared" si="208"/>
        <v>151</v>
      </c>
      <c r="AU134" s="15">
        <f t="shared" si="209"/>
        <v>0</v>
      </c>
      <c r="AV134" s="15">
        <f t="shared" si="210"/>
        <v>0</v>
      </c>
      <c r="AW134" s="15">
        <f t="shared" si="211"/>
        <v>0</v>
      </c>
      <c r="AX134" s="15">
        <f t="shared" si="212"/>
        <v>0</v>
      </c>
      <c r="AY134" s="16">
        <f t="shared" si="213"/>
        <v>366</v>
      </c>
      <c r="AZ134" s="15">
        <f t="shared" si="214"/>
        <v>0</v>
      </c>
      <c r="BA134" s="15">
        <f t="shared" si="215"/>
        <v>0</v>
      </c>
      <c r="BB134" s="15">
        <f t="shared" si="216"/>
        <v>0</v>
      </c>
      <c r="BC134" s="15">
        <f t="shared" si="217"/>
        <v>0</v>
      </c>
      <c r="BD134" s="16">
        <f t="shared" si="218"/>
        <v>365</v>
      </c>
      <c r="BE134" s="6">
        <f t="shared" si="219"/>
        <v>0</v>
      </c>
      <c r="BF134" s="7">
        <f t="shared" si="220"/>
        <v>1</v>
      </c>
      <c r="BG134" s="6">
        <f t="shared" si="221"/>
        <v>9.8684210526315791E-2</v>
      </c>
      <c r="BH134" s="6">
        <f t="shared" si="222"/>
        <v>0.40460526315789475</v>
      </c>
      <c r="BI134" s="8">
        <f t="shared" si="223"/>
        <v>0.49671052631578949</v>
      </c>
      <c r="BJ134" s="7" t="b">
        <f t="shared" si="224"/>
        <v>1</v>
      </c>
      <c r="BK134" s="6">
        <f t="shared" si="225"/>
        <v>0</v>
      </c>
      <c r="BL134" s="8">
        <f t="shared" si="226"/>
        <v>0</v>
      </c>
      <c r="BM134" s="8">
        <f t="shared" si="227"/>
        <v>0</v>
      </c>
      <c r="BN134" s="8">
        <f t="shared" si="228"/>
        <v>0</v>
      </c>
      <c r="BO134" s="8">
        <f t="shared" si="229"/>
        <v>1</v>
      </c>
      <c r="BP134" s="7" t="b">
        <f t="shared" si="230"/>
        <v>1</v>
      </c>
      <c r="BQ134" s="155">
        <f t="shared" si="231"/>
        <v>0</v>
      </c>
      <c r="BR134" s="8">
        <f t="shared" si="232"/>
        <v>0</v>
      </c>
      <c r="BS134" s="8">
        <f t="shared" si="233"/>
        <v>0</v>
      </c>
      <c r="BT134" s="8">
        <f t="shared" si="234"/>
        <v>0</v>
      </c>
      <c r="BU134" s="8">
        <f t="shared" si="235"/>
        <v>1</v>
      </c>
      <c r="BV134" s="7" t="b">
        <f t="shared" si="236"/>
        <v>1</v>
      </c>
      <c r="BW134" s="153">
        <v>70</v>
      </c>
      <c r="BX134" s="151" t="s">
        <v>22</v>
      </c>
      <c r="BY134" s="151">
        <f t="shared" si="260"/>
        <v>95.233026315789488</v>
      </c>
      <c r="BZ134" s="254"/>
      <c r="CA134" s="112"/>
      <c r="CB134" s="166">
        <f t="shared" si="261"/>
        <v>0.36047180451127842</v>
      </c>
      <c r="CC134" s="254"/>
      <c r="CD134" s="112"/>
      <c r="CE134" s="8">
        <f>'LLU Compliance summary'!I$118</f>
        <v>0.43</v>
      </c>
      <c r="CF134" s="254"/>
      <c r="CG134" s="112"/>
      <c r="CH134" s="182" t="b">
        <f t="shared" si="237"/>
        <v>1</v>
      </c>
      <c r="CI134" s="254"/>
      <c r="CJ134" s="112"/>
      <c r="CK134" s="111">
        <f t="shared" si="238"/>
        <v>1</v>
      </c>
      <c r="CL134" s="111"/>
      <c r="CN134" s="330">
        <v>6977391.2399999984</v>
      </c>
      <c r="CO134" s="339"/>
      <c r="CP134" s="99"/>
      <c r="CQ134" s="100"/>
      <c r="CR134" s="60">
        <f t="shared" si="239"/>
        <v>0</v>
      </c>
      <c r="CS134" s="60">
        <f t="shared" si="240"/>
        <v>0</v>
      </c>
      <c r="CT134" s="61">
        <f t="shared" si="241"/>
        <v>0</v>
      </c>
      <c r="CU134" s="60">
        <f t="shared" si="242"/>
        <v>0</v>
      </c>
      <c r="CV134" s="60">
        <f t="shared" si="243"/>
        <v>0</v>
      </c>
      <c r="CW134" s="61">
        <f t="shared" si="244"/>
        <v>0</v>
      </c>
      <c r="CX134" s="60">
        <f t="shared" si="264"/>
        <v>0</v>
      </c>
      <c r="CY134" s="60">
        <f t="shared" si="265"/>
        <v>0</v>
      </c>
      <c r="CZ134" s="61">
        <f t="shared" si="245"/>
        <v>0</v>
      </c>
      <c r="DA134" s="60">
        <f t="shared" si="246"/>
        <v>0</v>
      </c>
      <c r="DB134" s="60">
        <f t="shared" si="247"/>
        <v>0</v>
      </c>
      <c r="DC134" s="61">
        <f t="shared" si="248"/>
        <v>0</v>
      </c>
      <c r="DD134" s="60">
        <f t="shared" si="249"/>
        <v>0</v>
      </c>
      <c r="DE134" s="60">
        <f t="shared" si="250"/>
        <v>0</v>
      </c>
      <c r="DF134" s="61">
        <f t="shared" si="251"/>
        <v>0</v>
      </c>
      <c r="DG134" s="60">
        <f t="shared" si="252"/>
        <v>0</v>
      </c>
      <c r="DH134" s="60">
        <f t="shared" si="253"/>
        <v>0</v>
      </c>
      <c r="DI134" s="61">
        <f t="shared" si="254"/>
        <v>0</v>
      </c>
      <c r="DJ134" s="339"/>
      <c r="DK134" s="60">
        <f t="shared" si="255"/>
        <v>0</v>
      </c>
      <c r="DL134" s="61">
        <f t="shared" si="256"/>
        <v>0</v>
      </c>
      <c r="DM134" s="339"/>
      <c r="DN134" s="60">
        <f t="shared" si="262"/>
        <v>0</v>
      </c>
      <c r="DO134" s="61">
        <f t="shared" si="263"/>
        <v>0</v>
      </c>
    </row>
    <row r="135" spans="1:119" ht="26.25" customHeight="1" outlineLevel="1" x14ac:dyDescent="0.25">
      <c r="A135" s="351">
        <v>31</v>
      </c>
      <c r="B135" s="139" t="s">
        <v>112</v>
      </c>
      <c r="C135" s="246" t="s">
        <v>251</v>
      </c>
      <c r="D135" s="121"/>
      <c r="E135" s="25"/>
      <c r="I135" s="34">
        <v>1</v>
      </c>
      <c r="K135" s="285">
        <f t="shared" si="257"/>
        <v>143.04</v>
      </c>
      <c r="L135" s="223">
        <f t="shared" si="258"/>
        <v>143.04</v>
      </c>
      <c r="M135" s="183">
        <v>143.04</v>
      </c>
      <c r="N135" s="234">
        <v>203.04</v>
      </c>
      <c r="O135" s="223">
        <v>203.04000000000002</v>
      </c>
      <c r="P135" s="234"/>
      <c r="Q135" s="5"/>
      <c r="R135" s="5"/>
      <c r="S135" s="5"/>
      <c r="T135" s="211"/>
      <c r="U135" s="183"/>
      <c r="V135" s="5"/>
      <c r="W135" s="5"/>
      <c r="X135" s="5"/>
      <c r="Y135" s="2"/>
      <c r="Z135" s="255">
        <v>43191</v>
      </c>
      <c r="AA135" s="255">
        <f t="shared" si="259"/>
        <v>43191</v>
      </c>
      <c r="AB135" s="21">
        <v>43252</v>
      </c>
      <c r="AC135" s="21">
        <v>43282</v>
      </c>
      <c r="AD135" s="21">
        <v>43405</v>
      </c>
      <c r="AE135" s="21">
        <v>43556</v>
      </c>
      <c r="AF135" s="21">
        <f t="shared" si="266"/>
        <v>43556</v>
      </c>
      <c r="AG135" s="21">
        <f t="shared" si="266"/>
        <v>43556</v>
      </c>
      <c r="AH135" s="21">
        <f t="shared" si="266"/>
        <v>43556</v>
      </c>
      <c r="AI135" s="22">
        <f t="shared" si="266"/>
        <v>43556</v>
      </c>
      <c r="AJ135" s="21">
        <v>43922</v>
      </c>
      <c r="AK135" s="21">
        <f t="shared" si="267"/>
        <v>43922</v>
      </c>
      <c r="AL135" s="21">
        <f t="shared" si="267"/>
        <v>43922</v>
      </c>
      <c r="AM135" s="21">
        <f t="shared" si="267"/>
        <v>43922</v>
      </c>
      <c r="AN135" s="22">
        <f t="shared" si="267"/>
        <v>43922</v>
      </c>
      <c r="AO135" s="22">
        <v>44286</v>
      </c>
      <c r="AP135" s="15">
        <f t="shared" si="204"/>
        <v>0</v>
      </c>
      <c r="AQ135" s="16">
        <f t="shared" si="205"/>
        <v>61</v>
      </c>
      <c r="AR135" s="15">
        <f t="shared" si="206"/>
        <v>30</v>
      </c>
      <c r="AS135" s="15">
        <f t="shared" si="207"/>
        <v>123</v>
      </c>
      <c r="AT135" s="16">
        <f t="shared" si="208"/>
        <v>151</v>
      </c>
      <c r="AU135" s="15">
        <f t="shared" si="209"/>
        <v>0</v>
      </c>
      <c r="AV135" s="15">
        <f t="shared" si="210"/>
        <v>0</v>
      </c>
      <c r="AW135" s="15">
        <f t="shared" si="211"/>
        <v>0</v>
      </c>
      <c r="AX135" s="15">
        <f t="shared" si="212"/>
        <v>0</v>
      </c>
      <c r="AY135" s="16">
        <f t="shared" si="213"/>
        <v>366</v>
      </c>
      <c r="AZ135" s="15">
        <f t="shared" si="214"/>
        <v>0</v>
      </c>
      <c r="BA135" s="15">
        <f t="shared" si="215"/>
        <v>0</v>
      </c>
      <c r="BB135" s="15">
        <f t="shared" si="216"/>
        <v>0</v>
      </c>
      <c r="BC135" s="15">
        <f t="shared" si="217"/>
        <v>0</v>
      </c>
      <c r="BD135" s="16">
        <f t="shared" si="218"/>
        <v>365</v>
      </c>
      <c r="BE135" s="6">
        <f t="shared" si="219"/>
        <v>0</v>
      </c>
      <c r="BF135" s="7">
        <f t="shared" si="220"/>
        <v>1</v>
      </c>
      <c r="BG135" s="6">
        <f t="shared" si="221"/>
        <v>9.8684210526315791E-2</v>
      </c>
      <c r="BH135" s="6">
        <f t="shared" si="222"/>
        <v>0.40460526315789475</v>
      </c>
      <c r="BI135" s="8">
        <f t="shared" si="223"/>
        <v>0.49671052631578949</v>
      </c>
      <c r="BJ135" s="7" t="b">
        <f t="shared" si="224"/>
        <v>1</v>
      </c>
      <c r="BK135" s="6">
        <f t="shared" si="225"/>
        <v>0</v>
      </c>
      <c r="BL135" s="8">
        <f t="shared" si="226"/>
        <v>0</v>
      </c>
      <c r="BM135" s="8">
        <f t="shared" si="227"/>
        <v>0</v>
      </c>
      <c r="BN135" s="8">
        <f t="shared" si="228"/>
        <v>0</v>
      </c>
      <c r="BO135" s="8">
        <f t="shared" si="229"/>
        <v>1</v>
      </c>
      <c r="BP135" s="7" t="b">
        <f t="shared" si="230"/>
        <v>1</v>
      </c>
      <c r="BQ135" s="155">
        <f t="shared" si="231"/>
        <v>0</v>
      </c>
      <c r="BR135" s="8">
        <f t="shared" si="232"/>
        <v>0</v>
      </c>
      <c r="BS135" s="8">
        <f t="shared" si="233"/>
        <v>0</v>
      </c>
      <c r="BT135" s="8">
        <f t="shared" si="234"/>
        <v>0</v>
      </c>
      <c r="BU135" s="8">
        <f t="shared" si="235"/>
        <v>1</v>
      </c>
      <c r="BV135" s="7" t="b">
        <f t="shared" si="236"/>
        <v>1</v>
      </c>
      <c r="BW135" s="153">
        <v>143.04</v>
      </c>
      <c r="BX135" s="151" t="s">
        <v>22</v>
      </c>
      <c r="BY135" s="151">
        <f t="shared" si="260"/>
        <v>197.11894736842106</v>
      </c>
      <c r="BZ135" s="254"/>
      <c r="CA135" s="112"/>
      <c r="CB135" s="166">
        <f t="shared" si="261"/>
        <v>0.37806870363829048</v>
      </c>
      <c r="CC135" s="254"/>
      <c r="CD135" s="112"/>
      <c r="CE135" s="8">
        <f>'LLU Compliance summary'!I$118</f>
        <v>0.43</v>
      </c>
      <c r="CF135" s="254"/>
      <c r="CG135" s="112"/>
      <c r="CH135" s="182" t="b">
        <f t="shared" si="237"/>
        <v>1</v>
      </c>
      <c r="CI135" s="254"/>
      <c r="CJ135" s="112"/>
      <c r="CK135" s="111">
        <f t="shared" si="238"/>
        <v>1</v>
      </c>
      <c r="CL135" s="111"/>
      <c r="CN135" s="330">
        <v>0</v>
      </c>
      <c r="CO135" s="339"/>
      <c r="CP135" s="99"/>
      <c r="CQ135" s="100"/>
      <c r="CR135" s="60">
        <f t="shared" si="239"/>
        <v>0</v>
      </c>
      <c r="CS135" s="60">
        <f t="shared" si="240"/>
        <v>0</v>
      </c>
      <c r="CT135" s="61">
        <f t="shared" si="241"/>
        <v>0</v>
      </c>
      <c r="CU135" s="60">
        <f t="shared" si="242"/>
        <v>0</v>
      </c>
      <c r="CV135" s="60">
        <f t="shared" si="243"/>
        <v>0</v>
      </c>
      <c r="CW135" s="61">
        <f t="shared" si="244"/>
        <v>0</v>
      </c>
      <c r="CX135" s="60">
        <f t="shared" si="264"/>
        <v>0</v>
      </c>
      <c r="CY135" s="60">
        <f t="shared" si="265"/>
        <v>0</v>
      </c>
      <c r="CZ135" s="61">
        <f t="shared" si="245"/>
        <v>0</v>
      </c>
      <c r="DA135" s="60">
        <f t="shared" si="246"/>
        <v>0</v>
      </c>
      <c r="DB135" s="60">
        <f t="shared" si="247"/>
        <v>0</v>
      </c>
      <c r="DC135" s="61">
        <f t="shared" si="248"/>
        <v>0</v>
      </c>
      <c r="DD135" s="60">
        <f t="shared" si="249"/>
        <v>0</v>
      </c>
      <c r="DE135" s="60">
        <f t="shared" si="250"/>
        <v>0</v>
      </c>
      <c r="DF135" s="61">
        <f t="shared" si="251"/>
        <v>0</v>
      </c>
      <c r="DG135" s="60">
        <f t="shared" si="252"/>
        <v>0</v>
      </c>
      <c r="DH135" s="60">
        <f t="shared" si="253"/>
        <v>0</v>
      </c>
      <c r="DI135" s="61">
        <f t="shared" si="254"/>
        <v>0</v>
      </c>
      <c r="DJ135" s="339"/>
      <c r="DK135" s="60">
        <f t="shared" si="255"/>
        <v>0</v>
      </c>
      <c r="DL135" s="61">
        <f t="shared" si="256"/>
        <v>0</v>
      </c>
      <c r="DM135" s="339"/>
      <c r="DN135" s="60">
        <f t="shared" si="262"/>
        <v>0</v>
      </c>
      <c r="DO135" s="61">
        <f t="shared" si="263"/>
        <v>0</v>
      </c>
    </row>
    <row r="136" spans="1:119" ht="31.9" customHeight="1" outlineLevel="1" x14ac:dyDescent="0.25">
      <c r="A136" s="350">
        <v>32</v>
      </c>
      <c r="B136" s="286" t="s">
        <v>113</v>
      </c>
      <c r="C136" s="246" t="s">
        <v>251</v>
      </c>
      <c r="D136" s="121"/>
      <c r="E136" s="25"/>
      <c r="I136" s="34">
        <v>1</v>
      </c>
      <c r="K136" s="285">
        <f t="shared" si="257"/>
        <v>201.48</v>
      </c>
      <c r="L136" s="223">
        <f t="shared" si="258"/>
        <v>201.48</v>
      </c>
      <c r="M136" s="183">
        <v>201.48</v>
      </c>
      <c r="N136" s="234">
        <v>294.60000000000002</v>
      </c>
      <c r="O136" s="223">
        <v>288.60000000000002</v>
      </c>
      <c r="P136" s="234"/>
      <c r="Q136" s="5"/>
      <c r="R136" s="5"/>
      <c r="S136" s="5"/>
      <c r="T136" s="211"/>
      <c r="U136" s="183"/>
      <c r="V136" s="5"/>
      <c r="W136" s="5"/>
      <c r="X136" s="5"/>
      <c r="Y136" s="2"/>
      <c r="Z136" s="255">
        <v>43191</v>
      </c>
      <c r="AA136" s="255">
        <f t="shared" si="259"/>
        <v>43191</v>
      </c>
      <c r="AB136" s="21">
        <v>43252</v>
      </c>
      <c r="AC136" s="21">
        <v>43282</v>
      </c>
      <c r="AD136" s="21">
        <v>43405</v>
      </c>
      <c r="AE136" s="21">
        <v>43556</v>
      </c>
      <c r="AF136" s="21">
        <f t="shared" si="266"/>
        <v>43556</v>
      </c>
      <c r="AG136" s="21">
        <f t="shared" si="266"/>
        <v>43556</v>
      </c>
      <c r="AH136" s="21">
        <f t="shared" si="266"/>
        <v>43556</v>
      </c>
      <c r="AI136" s="22">
        <f t="shared" si="266"/>
        <v>43556</v>
      </c>
      <c r="AJ136" s="21">
        <v>43922</v>
      </c>
      <c r="AK136" s="21">
        <f t="shared" si="267"/>
        <v>43922</v>
      </c>
      <c r="AL136" s="21">
        <f t="shared" si="267"/>
        <v>43922</v>
      </c>
      <c r="AM136" s="21">
        <f t="shared" si="267"/>
        <v>43922</v>
      </c>
      <c r="AN136" s="22">
        <f t="shared" si="267"/>
        <v>43922</v>
      </c>
      <c r="AO136" s="22">
        <v>44286</v>
      </c>
      <c r="AP136" s="15">
        <f t="shared" si="204"/>
        <v>0</v>
      </c>
      <c r="AQ136" s="16">
        <f t="shared" si="205"/>
        <v>61</v>
      </c>
      <c r="AR136" s="15">
        <f t="shared" si="206"/>
        <v>30</v>
      </c>
      <c r="AS136" s="15">
        <f t="shared" si="207"/>
        <v>123</v>
      </c>
      <c r="AT136" s="16">
        <f t="shared" si="208"/>
        <v>151</v>
      </c>
      <c r="AU136" s="15">
        <f t="shared" si="209"/>
        <v>0</v>
      </c>
      <c r="AV136" s="15">
        <f t="shared" si="210"/>
        <v>0</v>
      </c>
      <c r="AW136" s="15">
        <f t="shared" si="211"/>
        <v>0</v>
      </c>
      <c r="AX136" s="15">
        <f t="shared" si="212"/>
        <v>0</v>
      </c>
      <c r="AY136" s="16">
        <f t="shared" si="213"/>
        <v>366</v>
      </c>
      <c r="AZ136" s="15">
        <f t="shared" si="214"/>
        <v>0</v>
      </c>
      <c r="BA136" s="15">
        <f t="shared" si="215"/>
        <v>0</v>
      </c>
      <c r="BB136" s="15">
        <f t="shared" si="216"/>
        <v>0</v>
      </c>
      <c r="BC136" s="15">
        <f t="shared" si="217"/>
        <v>0</v>
      </c>
      <c r="BD136" s="16">
        <f t="shared" si="218"/>
        <v>365</v>
      </c>
      <c r="BE136" s="6">
        <f t="shared" si="219"/>
        <v>0</v>
      </c>
      <c r="BF136" s="7">
        <f t="shared" si="220"/>
        <v>1</v>
      </c>
      <c r="BG136" s="6">
        <f t="shared" si="221"/>
        <v>9.8684210526315791E-2</v>
      </c>
      <c r="BH136" s="6">
        <f t="shared" si="222"/>
        <v>0.40460526315789475</v>
      </c>
      <c r="BI136" s="8">
        <f t="shared" si="223"/>
        <v>0.49671052631578949</v>
      </c>
      <c r="BJ136" s="7" t="b">
        <f t="shared" si="224"/>
        <v>1</v>
      </c>
      <c r="BK136" s="6">
        <f t="shared" si="225"/>
        <v>0</v>
      </c>
      <c r="BL136" s="8">
        <f t="shared" si="226"/>
        <v>0</v>
      </c>
      <c r="BM136" s="8">
        <f t="shared" si="227"/>
        <v>0</v>
      </c>
      <c r="BN136" s="8">
        <f t="shared" si="228"/>
        <v>0</v>
      </c>
      <c r="BO136" s="8">
        <f t="shared" si="229"/>
        <v>1</v>
      </c>
      <c r="BP136" s="7" t="b">
        <f t="shared" si="230"/>
        <v>1</v>
      </c>
      <c r="BQ136" s="155">
        <f t="shared" si="231"/>
        <v>0</v>
      </c>
      <c r="BR136" s="8">
        <f t="shared" si="232"/>
        <v>0</v>
      </c>
      <c r="BS136" s="8">
        <f t="shared" si="233"/>
        <v>0</v>
      </c>
      <c r="BT136" s="8">
        <f t="shared" si="234"/>
        <v>0</v>
      </c>
      <c r="BU136" s="8">
        <f t="shared" si="235"/>
        <v>1</v>
      </c>
      <c r="BV136" s="7" t="b">
        <f t="shared" si="236"/>
        <v>1</v>
      </c>
      <c r="BW136" s="153">
        <v>201.48</v>
      </c>
      <c r="BX136" s="151" t="s">
        <v>22</v>
      </c>
      <c r="BY136" s="151">
        <f t="shared" si="260"/>
        <v>282.43026315789473</v>
      </c>
      <c r="BZ136" s="254"/>
      <c r="CA136" s="112"/>
      <c r="CB136" s="166">
        <f t="shared" si="261"/>
        <v>0.40177815742453216</v>
      </c>
      <c r="CC136" s="254"/>
      <c r="CD136" s="112"/>
      <c r="CE136" s="8">
        <f>'LLU Compliance summary'!I$118</f>
        <v>0.43</v>
      </c>
      <c r="CF136" s="254"/>
      <c r="CG136" s="112"/>
      <c r="CH136" s="182" t="b">
        <f t="shared" si="237"/>
        <v>1</v>
      </c>
      <c r="CI136" s="254"/>
      <c r="CJ136" s="112"/>
      <c r="CK136" s="111">
        <f t="shared" si="238"/>
        <v>1</v>
      </c>
      <c r="CL136" s="111"/>
      <c r="CN136" s="330">
        <v>9007804.4800000023</v>
      </c>
      <c r="CO136" s="339"/>
      <c r="CP136" s="99"/>
      <c r="CQ136" s="100"/>
      <c r="CR136" s="60">
        <f t="shared" si="239"/>
        <v>0</v>
      </c>
      <c r="CS136" s="60">
        <f t="shared" si="240"/>
        <v>0</v>
      </c>
      <c r="CT136" s="61">
        <f t="shared" si="241"/>
        <v>0</v>
      </c>
      <c r="CU136" s="60">
        <f t="shared" si="242"/>
        <v>0</v>
      </c>
      <c r="CV136" s="60">
        <f t="shared" si="243"/>
        <v>0</v>
      </c>
      <c r="CW136" s="61">
        <f t="shared" si="244"/>
        <v>0</v>
      </c>
      <c r="CX136" s="60">
        <f t="shared" si="264"/>
        <v>0</v>
      </c>
      <c r="CY136" s="60">
        <f t="shared" si="265"/>
        <v>0</v>
      </c>
      <c r="CZ136" s="61">
        <f t="shared" si="245"/>
        <v>0</v>
      </c>
      <c r="DA136" s="60">
        <f t="shared" si="246"/>
        <v>0</v>
      </c>
      <c r="DB136" s="60">
        <f t="shared" si="247"/>
        <v>0</v>
      </c>
      <c r="DC136" s="61">
        <f t="shared" si="248"/>
        <v>0</v>
      </c>
      <c r="DD136" s="60">
        <f t="shared" si="249"/>
        <v>0</v>
      </c>
      <c r="DE136" s="60">
        <f t="shared" si="250"/>
        <v>0</v>
      </c>
      <c r="DF136" s="61">
        <f t="shared" si="251"/>
        <v>0</v>
      </c>
      <c r="DG136" s="60">
        <f t="shared" si="252"/>
        <v>0</v>
      </c>
      <c r="DH136" s="60">
        <f t="shared" si="253"/>
        <v>0</v>
      </c>
      <c r="DI136" s="61">
        <f t="shared" si="254"/>
        <v>0</v>
      </c>
      <c r="DJ136" s="339"/>
      <c r="DK136" s="60">
        <f t="shared" si="255"/>
        <v>0</v>
      </c>
      <c r="DL136" s="61">
        <f t="shared" si="256"/>
        <v>0</v>
      </c>
      <c r="DM136" s="339"/>
      <c r="DN136" s="60">
        <f t="shared" si="262"/>
        <v>0</v>
      </c>
      <c r="DO136" s="61">
        <f t="shared" si="263"/>
        <v>0</v>
      </c>
    </row>
    <row r="137" spans="1:119" ht="26.25" customHeight="1" outlineLevel="1" x14ac:dyDescent="0.2">
      <c r="A137" s="350">
        <v>33</v>
      </c>
      <c r="B137" s="139" t="s">
        <v>33</v>
      </c>
      <c r="C137" s="246" t="s">
        <v>251</v>
      </c>
      <c r="D137" s="121"/>
      <c r="E137" s="25"/>
      <c r="I137" s="34">
        <v>1</v>
      </c>
      <c r="K137" s="285">
        <f t="shared" si="257"/>
        <v>28.14</v>
      </c>
      <c r="L137" s="223">
        <f t="shared" si="258"/>
        <v>28.14</v>
      </c>
      <c r="M137" s="183">
        <v>28.14</v>
      </c>
      <c r="N137" s="234">
        <v>41.04</v>
      </c>
      <c r="O137" s="223">
        <v>34.799999999999997</v>
      </c>
      <c r="P137" s="234"/>
      <c r="Q137" s="5"/>
      <c r="R137" s="5"/>
      <c r="S137" s="5"/>
      <c r="T137" s="211"/>
      <c r="U137" s="183"/>
      <c r="V137" s="5"/>
      <c r="W137" s="5"/>
      <c r="X137" s="5"/>
      <c r="Y137" s="2"/>
      <c r="Z137" s="255">
        <v>43191</v>
      </c>
      <c r="AA137" s="255">
        <f t="shared" si="259"/>
        <v>43191</v>
      </c>
      <c r="AB137" s="21">
        <v>43252</v>
      </c>
      <c r="AC137" s="21">
        <v>43282</v>
      </c>
      <c r="AD137" s="21">
        <v>43405</v>
      </c>
      <c r="AE137" s="21">
        <v>43556</v>
      </c>
      <c r="AF137" s="21">
        <f t="shared" si="266"/>
        <v>43556</v>
      </c>
      <c r="AG137" s="21">
        <f t="shared" si="266"/>
        <v>43556</v>
      </c>
      <c r="AH137" s="21">
        <f t="shared" si="266"/>
        <v>43556</v>
      </c>
      <c r="AI137" s="22">
        <f t="shared" si="266"/>
        <v>43556</v>
      </c>
      <c r="AJ137" s="21">
        <v>43922</v>
      </c>
      <c r="AK137" s="21">
        <f t="shared" si="267"/>
        <v>43922</v>
      </c>
      <c r="AL137" s="21">
        <f t="shared" si="267"/>
        <v>43922</v>
      </c>
      <c r="AM137" s="21">
        <f t="shared" si="267"/>
        <v>43922</v>
      </c>
      <c r="AN137" s="22">
        <f t="shared" si="267"/>
        <v>43922</v>
      </c>
      <c r="AO137" s="22">
        <v>44286</v>
      </c>
      <c r="AP137" s="15">
        <f t="shared" si="204"/>
        <v>0</v>
      </c>
      <c r="AQ137" s="16">
        <f t="shared" si="205"/>
        <v>61</v>
      </c>
      <c r="AR137" s="15">
        <f t="shared" si="206"/>
        <v>30</v>
      </c>
      <c r="AS137" s="15">
        <f t="shared" si="207"/>
        <v>123</v>
      </c>
      <c r="AT137" s="16">
        <f t="shared" si="208"/>
        <v>151</v>
      </c>
      <c r="AU137" s="15">
        <f t="shared" si="209"/>
        <v>0</v>
      </c>
      <c r="AV137" s="15">
        <f t="shared" si="210"/>
        <v>0</v>
      </c>
      <c r="AW137" s="15">
        <f t="shared" si="211"/>
        <v>0</v>
      </c>
      <c r="AX137" s="15">
        <f t="shared" si="212"/>
        <v>0</v>
      </c>
      <c r="AY137" s="16">
        <f t="shared" si="213"/>
        <v>366</v>
      </c>
      <c r="AZ137" s="15">
        <f t="shared" si="214"/>
        <v>0</v>
      </c>
      <c r="BA137" s="15">
        <f t="shared" si="215"/>
        <v>0</v>
      </c>
      <c r="BB137" s="15">
        <f t="shared" si="216"/>
        <v>0</v>
      </c>
      <c r="BC137" s="15">
        <f t="shared" si="217"/>
        <v>0</v>
      </c>
      <c r="BD137" s="16">
        <f>IF(AN137="","",AO137-AN137+1)</f>
        <v>365</v>
      </c>
      <c r="BE137" s="6">
        <f t="shared" si="219"/>
        <v>0</v>
      </c>
      <c r="BF137" s="7">
        <f t="shared" si="220"/>
        <v>1</v>
      </c>
      <c r="BG137" s="6">
        <f t="shared" si="221"/>
        <v>9.8684210526315791E-2</v>
      </c>
      <c r="BH137" s="6">
        <f t="shared" si="222"/>
        <v>0.40460526315789475</v>
      </c>
      <c r="BI137" s="8">
        <f t="shared" si="223"/>
        <v>0.49671052631578949</v>
      </c>
      <c r="BJ137" s="7" t="b">
        <f t="shared" si="224"/>
        <v>1</v>
      </c>
      <c r="BK137" s="6">
        <f t="shared" si="225"/>
        <v>0</v>
      </c>
      <c r="BL137" s="8">
        <f t="shared" si="226"/>
        <v>0</v>
      </c>
      <c r="BM137" s="8">
        <f t="shared" si="227"/>
        <v>0</v>
      </c>
      <c r="BN137" s="8">
        <f t="shared" si="228"/>
        <v>0</v>
      </c>
      <c r="BO137" s="8">
        <f t="shared" si="229"/>
        <v>1</v>
      </c>
      <c r="BP137" s="7" t="b">
        <f t="shared" si="230"/>
        <v>1</v>
      </c>
      <c r="BQ137" s="155">
        <f t="shared" si="231"/>
        <v>0</v>
      </c>
      <c r="BR137" s="8">
        <f t="shared" si="232"/>
        <v>0</v>
      </c>
      <c r="BS137" s="8">
        <f t="shared" si="233"/>
        <v>0</v>
      </c>
      <c r="BT137" s="8">
        <f t="shared" si="234"/>
        <v>0</v>
      </c>
      <c r="BU137" s="8">
        <f t="shared" si="235"/>
        <v>1</v>
      </c>
      <c r="BV137" s="7" t="b">
        <f t="shared" si="236"/>
        <v>1</v>
      </c>
      <c r="BW137" s="153">
        <v>28.14</v>
      </c>
      <c r="BX137" s="151" t="s">
        <v>22</v>
      </c>
      <c r="BY137" s="151">
        <f t="shared" si="260"/>
        <v>36.667500000000004</v>
      </c>
      <c r="BZ137" s="254"/>
      <c r="CA137" s="112"/>
      <c r="CB137" s="166">
        <f t="shared" si="261"/>
        <v>0.30303837953091695</v>
      </c>
      <c r="CC137" s="254"/>
      <c r="CD137" s="112"/>
      <c r="CE137" s="8">
        <f>'LLU Compliance summary'!I$118</f>
        <v>0.43</v>
      </c>
      <c r="CF137" s="254"/>
      <c r="CG137" s="112"/>
      <c r="CH137" s="182" t="b">
        <f t="shared" si="237"/>
        <v>1</v>
      </c>
      <c r="CI137" s="254"/>
      <c r="CJ137" s="112"/>
      <c r="CK137" s="111">
        <f t="shared" si="238"/>
        <v>1</v>
      </c>
      <c r="CL137" s="111"/>
      <c r="CN137" s="331">
        <v>7486114.9999999981</v>
      </c>
      <c r="CO137" s="339"/>
      <c r="CP137" s="99"/>
      <c r="CQ137" s="100"/>
      <c r="CR137" s="60">
        <f t="shared" si="239"/>
        <v>0</v>
      </c>
      <c r="CS137" s="60">
        <f t="shared" si="240"/>
        <v>0</v>
      </c>
      <c r="CT137" s="61">
        <f t="shared" si="241"/>
        <v>0</v>
      </c>
      <c r="CU137" s="60">
        <f t="shared" si="242"/>
        <v>0</v>
      </c>
      <c r="CV137" s="60">
        <f t="shared" si="243"/>
        <v>0</v>
      </c>
      <c r="CW137" s="61">
        <f t="shared" si="244"/>
        <v>0</v>
      </c>
      <c r="CX137" s="60">
        <f t="shared" si="264"/>
        <v>0</v>
      </c>
      <c r="CY137" s="60">
        <f t="shared" si="265"/>
        <v>0</v>
      </c>
      <c r="CZ137" s="61">
        <f t="shared" si="245"/>
        <v>0</v>
      </c>
      <c r="DA137" s="60">
        <f t="shared" si="246"/>
        <v>0</v>
      </c>
      <c r="DB137" s="60">
        <f t="shared" si="247"/>
        <v>0</v>
      </c>
      <c r="DC137" s="61">
        <f t="shared" si="248"/>
        <v>0</v>
      </c>
      <c r="DD137" s="60">
        <f t="shared" si="249"/>
        <v>0</v>
      </c>
      <c r="DE137" s="60">
        <f t="shared" si="250"/>
        <v>0</v>
      </c>
      <c r="DF137" s="61">
        <f t="shared" si="251"/>
        <v>0</v>
      </c>
      <c r="DG137" s="60">
        <f t="shared" si="252"/>
        <v>0</v>
      </c>
      <c r="DH137" s="60">
        <f t="shared" si="253"/>
        <v>0</v>
      </c>
      <c r="DI137" s="61">
        <f t="shared" si="254"/>
        <v>0</v>
      </c>
      <c r="DJ137" s="339"/>
      <c r="DK137" s="60">
        <f t="shared" si="255"/>
        <v>0</v>
      </c>
      <c r="DL137" s="61">
        <f t="shared" si="256"/>
        <v>0</v>
      </c>
      <c r="DM137" s="339"/>
      <c r="DN137" s="60">
        <f t="shared" si="262"/>
        <v>0</v>
      </c>
      <c r="DO137" s="61">
        <f t="shared" si="263"/>
        <v>0</v>
      </c>
    </row>
    <row r="138" spans="1:119" ht="12" x14ac:dyDescent="0.25">
      <c r="B138" s="25"/>
      <c r="C138" s="185"/>
      <c r="D138" s="121"/>
      <c r="E138" s="25"/>
      <c r="F138" s="12"/>
      <c r="G138" s="12"/>
      <c r="H138" s="12"/>
      <c r="I138" s="18"/>
      <c r="J138" s="18"/>
      <c r="K138" s="186"/>
      <c r="L138" s="34"/>
      <c r="M138" s="186"/>
      <c r="N138" s="186"/>
      <c r="O138" s="186"/>
      <c r="P138" s="27"/>
      <c r="Q138" s="27"/>
      <c r="R138" s="27"/>
      <c r="S138" s="27"/>
      <c r="T138" s="160"/>
      <c r="U138" s="27"/>
      <c r="V138" s="27"/>
      <c r="W138" s="27"/>
      <c r="X138" s="27"/>
      <c r="Y138" s="34"/>
      <c r="Z138" s="186"/>
      <c r="AA138" s="186"/>
      <c r="AB138" s="27"/>
      <c r="AC138" s="21"/>
      <c r="AD138" s="21"/>
      <c r="AE138" s="27"/>
      <c r="AF138" s="27"/>
      <c r="AG138" s="27"/>
      <c r="AH138" s="27"/>
      <c r="AI138" s="34"/>
      <c r="AJ138" s="27"/>
      <c r="AK138" s="27"/>
      <c r="AL138" s="27"/>
      <c r="AM138" s="27"/>
      <c r="AN138" s="34"/>
      <c r="AO138" s="34"/>
      <c r="AP138" s="27"/>
      <c r="AQ138" s="34"/>
      <c r="AR138" s="27"/>
      <c r="AS138" s="27"/>
      <c r="AT138" s="34"/>
      <c r="AU138" s="27"/>
      <c r="AV138" s="27"/>
      <c r="AW138" s="27"/>
      <c r="AX138" s="27"/>
      <c r="AY138" s="34"/>
      <c r="AZ138" s="27"/>
      <c r="BA138" s="27"/>
      <c r="BB138" s="27"/>
      <c r="BC138" s="27"/>
      <c r="BD138" s="34"/>
      <c r="BE138" s="27"/>
      <c r="BF138" s="34"/>
      <c r="BG138" s="27"/>
      <c r="BH138" s="27"/>
      <c r="BI138" s="27"/>
      <c r="BJ138" s="34"/>
      <c r="BK138" s="27"/>
      <c r="BL138" s="27"/>
      <c r="BM138" s="27"/>
      <c r="BN138" s="27"/>
      <c r="BO138" s="27"/>
      <c r="BP138" s="34"/>
      <c r="BQ138" s="27"/>
      <c r="BR138" s="27"/>
      <c r="BS138" s="27"/>
      <c r="BT138" s="27"/>
      <c r="BU138" s="27"/>
      <c r="BV138" s="27"/>
      <c r="BW138" s="160"/>
      <c r="BX138" s="230"/>
      <c r="BY138" s="230"/>
      <c r="BZ138" s="186"/>
      <c r="CA138" s="34"/>
      <c r="CB138" s="27"/>
      <c r="CC138" s="186"/>
      <c r="CD138" s="34"/>
      <c r="CE138" s="27"/>
      <c r="CF138" s="186"/>
      <c r="CG138" s="34"/>
      <c r="CH138" s="27"/>
      <c r="CI138" s="186"/>
      <c r="CJ138" s="34"/>
      <c r="CK138" s="27"/>
      <c r="CL138" s="27"/>
      <c r="CM138" s="34"/>
      <c r="CN138" s="27"/>
      <c r="CO138" s="27"/>
      <c r="CP138" s="27"/>
      <c r="CQ138" s="34"/>
      <c r="CR138" s="178"/>
      <c r="CS138" s="178"/>
      <c r="CT138" s="320"/>
      <c r="CU138" s="178"/>
      <c r="CV138" s="178"/>
    </row>
    <row r="139" spans="1:119" ht="12" x14ac:dyDescent="0.25">
      <c r="B139" s="25"/>
      <c r="C139" s="185"/>
      <c r="D139" s="122"/>
      <c r="E139" s="25"/>
      <c r="F139" s="12"/>
      <c r="G139" s="12"/>
      <c r="H139" s="12"/>
      <c r="I139" s="18"/>
      <c r="J139" s="18"/>
      <c r="K139" s="186"/>
      <c r="L139" s="34"/>
      <c r="M139" s="186"/>
      <c r="N139" s="186"/>
      <c r="O139" s="186"/>
      <c r="P139" s="27"/>
      <c r="Q139" s="27"/>
      <c r="R139" s="27"/>
      <c r="S139" s="27"/>
      <c r="T139" s="160"/>
      <c r="U139" s="27"/>
      <c r="V139" s="27"/>
      <c r="W139" s="27"/>
      <c r="X139" s="27"/>
      <c r="Y139" s="34"/>
      <c r="Z139" s="186"/>
      <c r="AA139" s="186"/>
      <c r="AB139" s="27"/>
      <c r="AC139" s="21"/>
      <c r="AD139" s="21"/>
      <c r="AE139" s="27"/>
      <c r="AF139" s="27"/>
      <c r="AG139" s="27"/>
      <c r="AH139" s="27"/>
      <c r="AI139" s="34"/>
      <c r="AJ139" s="27"/>
      <c r="AK139" s="27"/>
      <c r="AL139" s="27"/>
      <c r="AM139" s="27"/>
      <c r="AN139" s="34"/>
      <c r="AO139" s="34"/>
      <c r="AP139" s="27"/>
      <c r="AQ139" s="34"/>
      <c r="AR139" s="27"/>
      <c r="AS139" s="27"/>
      <c r="AT139" s="34"/>
      <c r="AU139" s="27"/>
      <c r="AV139" s="27"/>
      <c r="AW139" s="27"/>
      <c r="AX139" s="27"/>
      <c r="AY139" s="34"/>
      <c r="AZ139" s="27"/>
      <c r="BA139" s="27"/>
      <c r="BB139" s="27"/>
      <c r="BC139" s="27"/>
      <c r="BD139" s="34"/>
      <c r="BE139" s="27"/>
      <c r="BF139" s="34"/>
      <c r="BG139" s="27"/>
      <c r="BH139" s="27"/>
      <c r="BI139" s="27"/>
      <c r="BJ139" s="34"/>
      <c r="BK139" s="27"/>
      <c r="BL139" s="27"/>
      <c r="BM139" s="27"/>
      <c r="BN139" s="27"/>
      <c r="BO139" s="27"/>
      <c r="BP139" s="34"/>
      <c r="BQ139" s="27"/>
      <c r="BR139" s="27"/>
      <c r="BS139" s="27"/>
      <c r="BT139" s="27"/>
      <c r="BU139" s="27"/>
      <c r="BV139" s="27"/>
      <c r="BW139" s="160"/>
      <c r="BX139" s="230"/>
      <c r="BY139" s="230"/>
      <c r="BZ139" s="186"/>
      <c r="CA139" s="34"/>
      <c r="CB139" s="27"/>
      <c r="CC139" s="186"/>
      <c r="CD139" s="34"/>
      <c r="CE139" s="27"/>
      <c r="CF139" s="186"/>
      <c r="CG139" s="34"/>
      <c r="CH139" s="27"/>
      <c r="CI139" s="186"/>
      <c r="CJ139" s="34"/>
      <c r="CK139" s="27"/>
      <c r="CL139" s="27"/>
      <c r="CM139" s="34"/>
      <c r="CN139" s="27"/>
      <c r="CO139" s="27"/>
      <c r="CP139" s="27"/>
      <c r="CQ139" s="34"/>
      <c r="CR139" s="178"/>
      <c r="CS139" s="178"/>
      <c r="CT139" s="320"/>
      <c r="CU139" s="178"/>
      <c r="CV139" s="178"/>
    </row>
    <row r="140" spans="1:119" ht="12" hidden="1" customHeight="1" x14ac:dyDescent="0.25">
      <c r="A140" s="76"/>
      <c r="B140" s="77"/>
      <c r="C140" s="77"/>
      <c r="D140" s="123"/>
      <c r="E140" s="77"/>
      <c r="F140" s="78"/>
      <c r="G140" s="78"/>
      <c r="H140" s="78"/>
      <c r="I140" s="79"/>
      <c r="J140" s="79"/>
      <c r="K140" s="186"/>
      <c r="L140" s="34"/>
      <c r="M140" s="186"/>
      <c r="N140" s="186"/>
      <c r="O140" s="186"/>
      <c r="P140" s="27"/>
      <c r="Q140" s="27"/>
      <c r="R140" s="27"/>
      <c r="S140" s="27"/>
      <c r="T140" s="160"/>
      <c r="U140" s="27"/>
      <c r="V140" s="27"/>
      <c r="W140" s="27"/>
      <c r="X140" s="27"/>
      <c r="Y140" s="34"/>
      <c r="Z140" s="186"/>
      <c r="AA140" s="186"/>
      <c r="AB140" s="27"/>
      <c r="AC140" s="21"/>
      <c r="AD140" s="21"/>
      <c r="AE140" s="27"/>
      <c r="AF140" s="27"/>
      <c r="AG140" s="27"/>
      <c r="AH140" s="27"/>
      <c r="AI140" s="34"/>
      <c r="AJ140" s="27"/>
      <c r="AK140" s="27"/>
      <c r="AL140" s="27"/>
      <c r="AM140" s="27"/>
      <c r="AN140" s="34"/>
      <c r="AO140" s="34"/>
      <c r="AP140" s="27"/>
      <c r="AQ140" s="34"/>
      <c r="AR140" s="27"/>
      <c r="AS140" s="27"/>
      <c r="AT140" s="34"/>
      <c r="AU140" s="27"/>
      <c r="AV140" s="27"/>
      <c r="AW140" s="27"/>
      <c r="AX140" s="27"/>
      <c r="AY140" s="34"/>
      <c r="AZ140" s="27"/>
      <c r="BA140" s="27"/>
      <c r="BB140" s="27"/>
      <c r="BC140" s="27"/>
      <c r="BD140" s="34"/>
      <c r="BE140" s="27"/>
      <c r="BF140" s="34"/>
      <c r="BG140" s="27"/>
      <c r="BH140" s="27"/>
      <c r="BI140" s="27"/>
      <c r="BJ140" s="34"/>
      <c r="BK140" s="27"/>
      <c r="BL140" s="27"/>
      <c r="BM140" s="27"/>
      <c r="BN140" s="27"/>
      <c r="BO140" s="27"/>
      <c r="BP140" s="34"/>
      <c r="BQ140" s="27"/>
      <c r="BR140" s="27"/>
      <c r="BS140" s="27"/>
      <c r="BT140" s="27"/>
      <c r="BU140" s="27"/>
      <c r="BV140" s="27"/>
      <c r="BW140" s="160"/>
      <c r="BX140" s="230"/>
      <c r="BY140" s="230"/>
      <c r="BZ140" s="186"/>
      <c r="CA140" s="34"/>
      <c r="CB140" s="27"/>
      <c r="CC140" s="186"/>
      <c r="CD140" s="34"/>
      <c r="CE140" s="27"/>
      <c r="CF140" s="186"/>
      <c r="CG140" s="34"/>
      <c r="CH140" s="27"/>
      <c r="CI140" s="186"/>
      <c r="CJ140" s="34"/>
      <c r="CK140" s="27"/>
      <c r="CL140" s="27"/>
      <c r="CM140" s="34"/>
      <c r="CN140" s="27"/>
      <c r="CO140" s="27"/>
      <c r="CP140" s="27"/>
      <c r="CQ140" s="34"/>
      <c r="CR140" s="178"/>
      <c r="CS140" s="178"/>
      <c r="CT140" s="320"/>
      <c r="CU140" s="178"/>
      <c r="CV140" s="178"/>
    </row>
    <row r="141" spans="1:119" ht="12" hidden="1" customHeight="1" x14ac:dyDescent="0.25">
      <c r="A141" s="80"/>
      <c r="B141" s="81" t="s">
        <v>170</v>
      </c>
      <c r="C141" s="81"/>
      <c r="D141" s="124"/>
      <c r="E141" s="81"/>
      <c r="F141" s="82"/>
      <c r="G141" s="82"/>
      <c r="H141" s="82"/>
      <c r="I141" s="83"/>
      <c r="J141" s="83"/>
      <c r="K141" s="186" t="s">
        <v>16</v>
      </c>
      <c r="L141" s="34" t="s">
        <v>17</v>
      </c>
      <c r="M141" s="186" t="s">
        <v>18</v>
      </c>
      <c r="N141" s="186" t="s">
        <v>19</v>
      </c>
      <c r="O141" s="186"/>
      <c r="P141" s="27"/>
      <c r="Q141" s="27"/>
      <c r="R141" s="27"/>
      <c r="S141" s="27"/>
      <c r="T141" s="160"/>
      <c r="U141" s="27"/>
      <c r="V141" s="27"/>
      <c r="W141" s="27"/>
      <c r="X141" s="27"/>
      <c r="Y141" s="34"/>
      <c r="Z141" s="186"/>
      <c r="AA141" s="186"/>
      <c r="AB141" s="27"/>
      <c r="AC141" s="21"/>
      <c r="AD141" s="21"/>
      <c r="AE141" s="27"/>
      <c r="AF141" s="27"/>
      <c r="AG141" s="27"/>
      <c r="AH141" s="27"/>
      <c r="AI141" s="34"/>
      <c r="AJ141" s="27"/>
      <c r="AK141" s="27"/>
      <c r="AL141" s="27"/>
      <c r="AM141" s="27"/>
      <c r="AN141" s="34"/>
      <c r="AO141" s="34"/>
      <c r="AP141" s="27"/>
      <c r="AQ141" s="34"/>
      <c r="AR141" s="27"/>
      <c r="AS141" s="27"/>
      <c r="AT141" s="34"/>
      <c r="AU141" s="27"/>
      <c r="AV141" s="27"/>
      <c r="AW141" s="27"/>
      <c r="AX141" s="27"/>
      <c r="AY141" s="34"/>
      <c r="AZ141" s="27"/>
      <c r="BA141" s="27"/>
      <c r="BB141" s="27"/>
      <c r="BC141" s="27"/>
      <c r="BD141" s="34"/>
      <c r="BE141" s="27"/>
      <c r="BF141" s="34"/>
      <c r="BG141" s="27"/>
      <c r="BH141" s="27"/>
      <c r="BI141" s="27"/>
      <c r="BJ141" s="34"/>
      <c r="BK141" s="27"/>
      <c r="BL141" s="27"/>
      <c r="BM141" s="27"/>
      <c r="BN141" s="27"/>
      <c r="BO141" s="27"/>
      <c r="BP141" s="34"/>
      <c r="BQ141" s="27"/>
      <c r="BR141" s="27"/>
      <c r="BS141" s="27"/>
      <c r="BT141" s="27"/>
      <c r="BU141" s="27"/>
      <c r="BV141" s="27"/>
      <c r="BW141" s="160"/>
      <c r="BX141" s="230"/>
      <c r="BY141" s="230"/>
      <c r="BZ141" s="186"/>
      <c r="CA141" s="34"/>
      <c r="CB141" s="27"/>
      <c r="CC141" s="186"/>
      <c r="CD141" s="34"/>
      <c r="CE141" s="27"/>
      <c r="CF141" s="186"/>
      <c r="CG141" s="34"/>
      <c r="CH141" s="27"/>
      <c r="CI141" s="186"/>
      <c r="CJ141" s="34"/>
      <c r="CK141" s="27"/>
      <c r="CL141" s="27"/>
      <c r="CM141" s="34"/>
      <c r="CN141" s="27"/>
      <c r="CO141" s="27"/>
      <c r="CP141" s="27"/>
      <c r="CQ141" s="34"/>
      <c r="CR141" s="178"/>
      <c r="CS141" s="178"/>
      <c r="CT141" s="320"/>
      <c r="CU141" s="178"/>
      <c r="CV141" s="178"/>
    </row>
    <row r="142" spans="1:119" ht="12" hidden="1" customHeight="1" x14ac:dyDescent="0.25">
      <c r="A142" s="80"/>
      <c r="B142" s="53" t="s">
        <v>169</v>
      </c>
      <c r="C142" s="53"/>
      <c r="D142" s="125"/>
      <c r="E142" s="53"/>
      <c r="F142" s="82"/>
      <c r="G142" s="82"/>
      <c r="H142" s="82"/>
      <c r="I142" s="83"/>
      <c r="J142" s="83"/>
      <c r="K142" s="186">
        <f>CR6</f>
        <v>0</v>
      </c>
      <c r="L142" s="34">
        <f>CX6</f>
        <v>0</v>
      </c>
      <c r="M142" s="186">
        <f>DD6</f>
        <v>0</v>
      </c>
      <c r="N142" s="186">
        <f>DJ6</f>
        <v>0</v>
      </c>
      <c r="O142" s="186"/>
      <c r="P142" s="27"/>
      <c r="Q142" s="27"/>
      <c r="R142" s="27"/>
      <c r="S142" s="27"/>
      <c r="T142" s="160"/>
      <c r="U142" s="27"/>
      <c r="V142" s="27"/>
      <c r="W142" s="27"/>
      <c r="X142" s="27"/>
      <c r="Y142" s="34"/>
      <c r="Z142" s="186"/>
      <c r="AA142" s="186"/>
      <c r="AB142" s="27"/>
      <c r="AC142" s="21"/>
      <c r="AD142" s="21"/>
      <c r="AE142" s="27"/>
      <c r="AF142" s="27"/>
      <c r="AG142" s="27"/>
      <c r="AH142" s="27"/>
      <c r="AI142" s="34"/>
      <c r="AJ142" s="27"/>
      <c r="AK142" s="27"/>
      <c r="AL142" s="27"/>
      <c r="AM142" s="27"/>
      <c r="AN142" s="34"/>
      <c r="AO142" s="34"/>
      <c r="AP142" s="27"/>
      <c r="AQ142" s="34"/>
      <c r="AR142" s="27"/>
      <c r="AS142" s="27"/>
      <c r="AT142" s="34"/>
      <c r="AU142" s="27"/>
      <c r="AV142" s="27"/>
      <c r="AW142" s="27"/>
      <c r="AX142" s="27"/>
      <c r="AY142" s="34"/>
      <c r="AZ142" s="27"/>
      <c r="BA142" s="27"/>
      <c r="BB142" s="27"/>
      <c r="BC142" s="27"/>
      <c r="BD142" s="34"/>
      <c r="BE142" s="27"/>
      <c r="BF142" s="34"/>
      <c r="BG142" s="27"/>
      <c r="BH142" s="27"/>
      <c r="BI142" s="27"/>
      <c r="BJ142" s="34"/>
      <c r="BK142" s="27"/>
      <c r="BL142" s="27"/>
      <c r="BM142" s="27"/>
      <c r="BN142" s="27"/>
      <c r="BO142" s="27"/>
      <c r="BP142" s="34"/>
      <c r="BQ142" s="27"/>
      <c r="BR142" s="27"/>
      <c r="BS142" s="27"/>
      <c r="BT142" s="27"/>
      <c r="BU142" s="27"/>
      <c r="BV142" s="27"/>
      <c r="BW142" s="160"/>
      <c r="BX142" s="230"/>
      <c r="BY142" s="230"/>
      <c r="BZ142" s="186"/>
      <c r="CA142" s="34"/>
      <c r="CB142" s="27"/>
      <c r="CC142" s="186"/>
      <c r="CD142" s="34"/>
      <c r="CE142" s="27"/>
      <c r="CF142" s="186"/>
      <c r="CG142" s="34"/>
      <c r="CH142" s="27"/>
      <c r="CI142" s="186"/>
      <c r="CJ142" s="34"/>
      <c r="CK142" s="27"/>
      <c r="CL142" s="27"/>
      <c r="CM142" s="34"/>
      <c r="CN142" s="27">
        <f>SUM(CN7:CN138)</f>
        <v>157337253.17000005</v>
      </c>
      <c r="CO142" s="27"/>
      <c r="CP142" s="27"/>
      <c r="CQ142" s="34"/>
      <c r="CR142" s="178"/>
      <c r="CS142" s="178"/>
      <c r="CT142" s="320"/>
      <c r="CU142" s="178"/>
      <c r="CV142" s="178"/>
    </row>
    <row r="143" spans="1:119" ht="12" hidden="1" customHeight="1" x14ac:dyDescent="0.25">
      <c r="A143" s="80"/>
      <c r="B143" s="53" t="s">
        <v>171</v>
      </c>
      <c r="C143" s="53"/>
      <c r="D143" s="125"/>
      <c r="E143" s="53"/>
      <c r="F143" s="82"/>
      <c r="G143" s="82"/>
      <c r="H143" s="82"/>
      <c r="I143" s="83"/>
      <c r="J143" s="83"/>
      <c r="K143" s="186"/>
      <c r="L143" s="34"/>
      <c r="M143" s="186"/>
      <c r="N143" s="186"/>
      <c r="O143" s="186"/>
      <c r="P143" s="27"/>
      <c r="Q143" s="27"/>
      <c r="R143" s="27"/>
      <c r="S143" s="27"/>
      <c r="T143" s="160"/>
      <c r="U143" s="27"/>
      <c r="V143" s="27"/>
      <c r="W143" s="27"/>
      <c r="X143" s="27"/>
      <c r="Y143" s="34"/>
      <c r="Z143" s="186"/>
      <c r="AA143" s="186"/>
      <c r="AB143" s="27"/>
      <c r="AC143" s="21"/>
      <c r="AD143" s="21"/>
      <c r="AE143" s="27"/>
      <c r="AF143" s="27"/>
      <c r="AG143" s="27"/>
      <c r="AH143" s="27"/>
      <c r="AI143" s="34"/>
      <c r="AJ143" s="27"/>
      <c r="AK143" s="27"/>
      <c r="AL143" s="27"/>
      <c r="AM143" s="27"/>
      <c r="AN143" s="34"/>
      <c r="AO143" s="34"/>
      <c r="AP143" s="27"/>
      <c r="AQ143" s="34"/>
      <c r="AR143" s="27"/>
      <c r="AS143" s="27"/>
      <c r="AT143" s="34"/>
      <c r="AU143" s="27"/>
      <c r="AV143" s="27"/>
      <c r="AW143" s="27"/>
      <c r="AX143" s="27"/>
      <c r="AY143" s="34"/>
      <c r="AZ143" s="27"/>
      <c r="BA143" s="27"/>
      <c r="BB143" s="27"/>
      <c r="BC143" s="27"/>
      <c r="BD143" s="34"/>
      <c r="BE143" s="27"/>
      <c r="BF143" s="34"/>
      <c r="BG143" s="27"/>
      <c r="BH143" s="27"/>
      <c r="BI143" s="27"/>
      <c r="BJ143" s="34"/>
      <c r="BK143" s="27"/>
      <c r="BL143" s="27"/>
      <c r="BM143" s="27"/>
      <c r="BN143" s="27"/>
      <c r="BO143" s="27"/>
      <c r="BP143" s="34"/>
      <c r="BQ143" s="27"/>
      <c r="BR143" s="27"/>
      <c r="BS143" s="27"/>
      <c r="BT143" s="27"/>
      <c r="BU143" s="27"/>
      <c r="BV143" s="27"/>
      <c r="BW143" s="160"/>
      <c r="BX143" s="230"/>
      <c r="BY143" s="230"/>
      <c r="BZ143" s="186"/>
      <c r="CA143" s="34"/>
      <c r="CB143" s="27"/>
      <c r="CC143" s="186"/>
      <c r="CD143" s="34"/>
      <c r="CE143" s="27"/>
      <c r="CF143" s="186"/>
      <c r="CG143" s="34"/>
      <c r="CH143" s="27"/>
      <c r="CI143" s="186"/>
      <c r="CJ143" s="34"/>
      <c r="CK143" s="27"/>
      <c r="CL143" s="27"/>
      <c r="CM143" s="34"/>
      <c r="CN143" s="27"/>
      <c r="CO143" s="27"/>
      <c r="CP143" s="27"/>
      <c r="CQ143" s="34"/>
      <c r="CR143" s="178"/>
      <c r="CS143" s="178"/>
      <c r="CT143" s="320"/>
      <c r="CU143" s="178"/>
      <c r="CV143" s="178"/>
    </row>
    <row r="144" spans="1:119" ht="12" hidden="1" customHeight="1" x14ac:dyDescent="0.25">
      <c r="A144" s="80"/>
      <c r="B144" s="53" t="s">
        <v>172</v>
      </c>
      <c r="C144" s="53"/>
      <c r="D144" s="125"/>
      <c r="E144" s="53"/>
      <c r="F144" s="82"/>
      <c r="G144" s="82"/>
      <c r="H144" s="82"/>
      <c r="I144" s="83"/>
      <c r="J144" s="83"/>
      <c r="K144" s="186">
        <f>K143-K142</f>
        <v>0</v>
      </c>
      <c r="L144" s="34">
        <f>L143-L142</f>
        <v>0</v>
      </c>
      <c r="M144" s="186">
        <f>M143-M142</f>
        <v>0</v>
      </c>
      <c r="N144" s="186">
        <f>N143-N142</f>
        <v>0</v>
      </c>
      <c r="O144" s="186"/>
      <c r="P144" s="27"/>
      <c r="Q144" s="27"/>
      <c r="R144" s="27"/>
      <c r="S144" s="27"/>
      <c r="T144" s="160"/>
      <c r="U144" s="27"/>
      <c r="V144" s="27"/>
      <c r="W144" s="27"/>
      <c r="X144" s="27"/>
      <c r="Y144" s="34"/>
      <c r="Z144" s="186"/>
      <c r="AA144" s="186"/>
      <c r="AB144" s="27"/>
      <c r="AC144" s="21"/>
      <c r="AD144" s="21"/>
      <c r="AE144" s="27"/>
      <c r="AF144" s="27"/>
      <c r="AG144" s="27"/>
      <c r="AH144" s="27"/>
      <c r="AI144" s="34"/>
      <c r="AJ144" s="27"/>
      <c r="AK144" s="27"/>
      <c r="AL144" s="27"/>
      <c r="AM144" s="27"/>
      <c r="AN144" s="34"/>
      <c r="AO144" s="34"/>
      <c r="AP144" s="27"/>
      <c r="AQ144" s="34"/>
      <c r="AR144" s="27"/>
      <c r="AS144" s="27"/>
      <c r="AT144" s="34"/>
      <c r="AU144" s="27"/>
      <c r="AV144" s="27"/>
      <c r="AW144" s="27"/>
      <c r="AX144" s="27"/>
      <c r="AY144" s="34"/>
      <c r="AZ144" s="27"/>
      <c r="BA144" s="27"/>
      <c r="BB144" s="27"/>
      <c r="BC144" s="27"/>
      <c r="BD144" s="34"/>
      <c r="BE144" s="27"/>
      <c r="BF144" s="34"/>
      <c r="BG144" s="27"/>
      <c r="BH144" s="27"/>
      <c r="BI144" s="27"/>
      <c r="BJ144" s="34"/>
      <c r="BK144" s="27"/>
      <c r="BL144" s="27"/>
      <c r="BM144" s="27"/>
      <c r="BN144" s="27"/>
      <c r="BO144" s="27"/>
      <c r="BP144" s="34"/>
      <c r="BQ144" s="27"/>
      <c r="BR144" s="27"/>
      <c r="BS144" s="27"/>
      <c r="BT144" s="27"/>
      <c r="BU144" s="27"/>
      <c r="BV144" s="27"/>
      <c r="BW144" s="160"/>
      <c r="BX144" s="230"/>
      <c r="BY144" s="230"/>
      <c r="BZ144" s="186"/>
      <c r="CA144" s="34"/>
      <c r="CB144" s="27"/>
      <c r="CC144" s="186"/>
      <c r="CD144" s="34"/>
      <c r="CE144" s="27"/>
      <c r="CF144" s="186"/>
      <c r="CG144" s="34"/>
      <c r="CH144" s="27"/>
      <c r="CI144" s="186"/>
      <c r="CJ144" s="34"/>
      <c r="CK144" s="27"/>
      <c r="CL144" s="27"/>
      <c r="CM144" s="34"/>
      <c r="CN144" s="27"/>
      <c r="CO144" s="27"/>
      <c r="CP144" s="27"/>
      <c r="CQ144" s="34"/>
      <c r="CR144" s="178"/>
      <c r="CS144" s="178"/>
      <c r="CT144" s="320"/>
      <c r="CU144" s="178"/>
      <c r="CV144" s="178"/>
    </row>
    <row r="145" spans="1:100" ht="12" hidden="1" customHeight="1" x14ac:dyDescent="0.25">
      <c r="A145" s="80"/>
      <c r="B145" s="53"/>
      <c r="C145" s="53"/>
      <c r="D145" s="125"/>
      <c r="E145" s="53"/>
      <c r="F145" s="82"/>
      <c r="G145" s="82"/>
      <c r="H145" s="82"/>
      <c r="I145" s="83"/>
      <c r="J145" s="83"/>
      <c r="K145" s="186"/>
      <c r="L145" s="34"/>
      <c r="M145" s="186"/>
      <c r="N145" s="186"/>
      <c r="O145" s="186"/>
      <c r="P145" s="27"/>
      <c r="Q145" s="27"/>
      <c r="R145" s="27"/>
      <c r="S145" s="27"/>
      <c r="T145" s="160"/>
      <c r="U145" s="27"/>
      <c r="V145" s="27"/>
      <c r="W145" s="27"/>
      <c r="X145" s="27"/>
      <c r="Y145" s="34"/>
      <c r="Z145" s="186"/>
      <c r="AA145" s="186"/>
      <c r="AB145" s="27"/>
      <c r="AC145" s="21"/>
      <c r="AD145" s="21"/>
      <c r="AE145" s="27"/>
      <c r="AF145" s="27"/>
      <c r="AG145" s="27"/>
      <c r="AH145" s="27"/>
      <c r="AI145" s="34"/>
      <c r="AJ145" s="27"/>
      <c r="AK145" s="27"/>
      <c r="AL145" s="27"/>
      <c r="AM145" s="27"/>
      <c r="AN145" s="34"/>
      <c r="AO145" s="34"/>
      <c r="AP145" s="27"/>
      <c r="AQ145" s="34"/>
      <c r="AR145" s="27"/>
      <c r="AS145" s="27"/>
      <c r="AT145" s="34"/>
      <c r="AU145" s="27"/>
      <c r="AV145" s="27"/>
      <c r="AW145" s="27"/>
      <c r="AX145" s="27"/>
      <c r="AY145" s="34"/>
      <c r="AZ145" s="27"/>
      <c r="BA145" s="27"/>
      <c r="BB145" s="27"/>
      <c r="BC145" s="27"/>
      <c r="BD145" s="34"/>
      <c r="BE145" s="27"/>
      <c r="BF145" s="34"/>
      <c r="BG145" s="27"/>
      <c r="BH145" s="27"/>
      <c r="BI145" s="27"/>
      <c r="BJ145" s="34"/>
      <c r="BK145" s="27"/>
      <c r="BL145" s="27"/>
      <c r="BM145" s="27"/>
      <c r="BN145" s="27"/>
      <c r="BO145" s="27"/>
      <c r="BP145" s="34"/>
      <c r="BQ145" s="27"/>
      <c r="BR145" s="27"/>
      <c r="BS145" s="27"/>
      <c r="BT145" s="27"/>
      <c r="BU145" s="27"/>
      <c r="BV145" s="27"/>
      <c r="BW145" s="160"/>
      <c r="BX145" s="230"/>
      <c r="BY145" s="230"/>
      <c r="BZ145" s="186"/>
      <c r="CA145" s="34"/>
      <c r="CB145" s="27"/>
      <c r="CC145" s="186"/>
      <c r="CD145" s="34"/>
      <c r="CE145" s="27"/>
      <c r="CF145" s="186"/>
      <c r="CG145" s="34"/>
      <c r="CH145" s="27"/>
      <c r="CI145" s="186"/>
      <c r="CJ145" s="34"/>
      <c r="CK145" s="27"/>
      <c r="CL145" s="27"/>
      <c r="CM145" s="34"/>
      <c r="CN145" s="27"/>
      <c r="CO145" s="27"/>
      <c r="CP145" s="27"/>
      <c r="CQ145" s="34"/>
      <c r="CR145" s="178"/>
      <c r="CS145" s="178"/>
      <c r="CT145" s="320"/>
      <c r="CU145" s="178"/>
      <c r="CV145" s="178"/>
    </row>
    <row r="146" spans="1:100" ht="12" hidden="1" customHeight="1" x14ac:dyDescent="0.25">
      <c r="A146" s="80"/>
      <c r="B146" s="53" t="s">
        <v>173</v>
      </c>
      <c r="C146" s="53"/>
      <c r="D146" s="125"/>
      <c r="E146" s="53"/>
      <c r="F146" s="82"/>
      <c r="G146" s="82"/>
      <c r="H146" s="82"/>
      <c r="I146" s="83"/>
      <c r="J146" s="83"/>
      <c r="K146" s="186"/>
      <c r="L146" s="34"/>
      <c r="M146" s="186"/>
      <c r="N146" s="186"/>
      <c r="O146" s="186"/>
      <c r="P146" s="27"/>
      <c r="Q146" s="27"/>
      <c r="R146" s="27"/>
      <c r="S146" s="27"/>
      <c r="T146" s="160"/>
      <c r="U146" s="27"/>
      <c r="V146" s="27"/>
      <c r="W146" s="27"/>
      <c r="X146" s="27"/>
      <c r="Y146" s="34"/>
      <c r="Z146" s="186"/>
      <c r="AA146" s="186"/>
      <c r="AB146" s="27"/>
      <c r="AC146" s="21"/>
      <c r="AD146" s="21"/>
      <c r="AE146" s="27"/>
      <c r="AF146" s="27"/>
      <c r="AG146" s="27"/>
      <c r="AH146" s="27"/>
      <c r="AI146" s="34"/>
      <c r="AJ146" s="27"/>
      <c r="AK146" s="27"/>
      <c r="AL146" s="27"/>
      <c r="AM146" s="27"/>
      <c r="AN146" s="34"/>
      <c r="AO146" s="34"/>
      <c r="AP146" s="27"/>
      <c r="AQ146" s="34"/>
      <c r="AR146" s="27"/>
      <c r="AS146" s="27"/>
      <c r="AT146" s="34"/>
      <c r="AU146" s="27"/>
      <c r="AV146" s="27"/>
      <c r="AW146" s="27"/>
      <c r="AX146" s="27"/>
      <c r="AY146" s="34"/>
      <c r="AZ146" s="27"/>
      <c r="BA146" s="27"/>
      <c r="BB146" s="27"/>
      <c r="BC146" s="27"/>
      <c r="BD146" s="34"/>
      <c r="BE146" s="27"/>
      <c r="BF146" s="34"/>
      <c r="BG146" s="27"/>
      <c r="BH146" s="27"/>
      <c r="BI146" s="27"/>
      <c r="BJ146" s="34"/>
      <c r="BK146" s="27"/>
      <c r="BL146" s="27"/>
      <c r="BM146" s="27"/>
      <c r="BN146" s="27"/>
      <c r="BO146" s="27"/>
      <c r="BP146" s="34"/>
      <c r="BQ146" s="27"/>
      <c r="BR146" s="27"/>
      <c r="BS146" s="27"/>
      <c r="BT146" s="27"/>
      <c r="BU146" s="27"/>
      <c r="BV146" s="27"/>
      <c r="BW146" s="160"/>
      <c r="BX146" s="230"/>
      <c r="BY146" s="230"/>
      <c r="BZ146" s="186"/>
      <c r="CA146" s="34"/>
      <c r="CB146" s="27"/>
      <c r="CC146" s="186"/>
      <c r="CD146" s="34"/>
      <c r="CE146" s="27"/>
      <c r="CF146" s="186"/>
      <c r="CG146" s="34"/>
      <c r="CH146" s="27"/>
      <c r="CI146" s="186"/>
      <c r="CJ146" s="34"/>
      <c r="CK146" s="27"/>
      <c r="CL146" s="27"/>
      <c r="CM146" s="34"/>
      <c r="CN146" s="27"/>
      <c r="CO146" s="27"/>
      <c r="CP146" s="27"/>
      <c r="CQ146" s="34"/>
      <c r="CR146" s="178"/>
      <c r="CS146" s="178"/>
      <c r="CT146" s="320"/>
      <c r="CU146" s="178"/>
      <c r="CV146" s="178"/>
    </row>
    <row r="147" spans="1:100" ht="12" hidden="1" customHeight="1" x14ac:dyDescent="0.25">
      <c r="A147" s="84">
        <v>1</v>
      </c>
      <c r="B147" s="53"/>
      <c r="C147" s="53"/>
      <c r="D147" s="125"/>
      <c r="E147" s="53"/>
      <c r="F147" s="82"/>
      <c r="G147" s="82"/>
      <c r="H147" s="82"/>
      <c r="I147" s="83"/>
      <c r="J147" s="83"/>
      <c r="K147" s="186"/>
      <c r="L147" s="34"/>
      <c r="M147" s="186"/>
      <c r="N147" s="186"/>
      <c r="O147" s="186"/>
      <c r="P147" s="27"/>
      <c r="Q147" s="27"/>
      <c r="R147" s="27"/>
      <c r="S147" s="27"/>
      <c r="T147" s="160"/>
      <c r="U147" s="27"/>
      <c r="V147" s="27"/>
      <c r="W147" s="27"/>
      <c r="X147" s="27"/>
      <c r="Y147" s="34"/>
      <c r="Z147" s="186"/>
      <c r="AA147" s="186"/>
      <c r="AB147" s="27"/>
      <c r="AC147" s="21"/>
      <c r="AD147" s="21"/>
      <c r="AE147" s="27"/>
      <c r="AF147" s="27"/>
      <c r="AG147" s="27"/>
      <c r="AH147" s="27"/>
      <c r="AI147" s="34"/>
      <c r="AJ147" s="27"/>
      <c r="AK147" s="27"/>
      <c r="AL147" s="27"/>
      <c r="AM147" s="27"/>
      <c r="AN147" s="34"/>
      <c r="AO147" s="34"/>
      <c r="AP147" s="27"/>
      <c r="AQ147" s="34"/>
      <c r="AR147" s="27"/>
      <c r="AS147" s="27"/>
      <c r="AT147" s="34"/>
      <c r="AU147" s="27"/>
      <c r="AV147" s="27"/>
      <c r="AW147" s="27"/>
      <c r="AX147" s="27"/>
      <c r="AY147" s="34"/>
      <c r="AZ147" s="27"/>
      <c r="BA147" s="27"/>
      <c r="BB147" s="27"/>
      <c r="BC147" s="27"/>
      <c r="BD147" s="34"/>
      <c r="BE147" s="27"/>
      <c r="BF147" s="34"/>
      <c r="BG147" s="27"/>
      <c r="BH147" s="27"/>
      <c r="BI147" s="27"/>
      <c r="BJ147" s="34"/>
      <c r="BK147" s="27"/>
      <c r="BL147" s="27"/>
      <c r="BM147" s="27"/>
      <c r="BN147" s="27"/>
      <c r="BO147" s="27"/>
      <c r="BP147" s="34"/>
      <c r="BQ147" s="27"/>
      <c r="BR147" s="27"/>
      <c r="BS147" s="27"/>
      <c r="BT147" s="27"/>
      <c r="BU147" s="27"/>
      <c r="BV147" s="27"/>
      <c r="BW147" s="160"/>
      <c r="BX147" s="230"/>
      <c r="BY147" s="230"/>
      <c r="BZ147" s="186"/>
      <c r="CA147" s="34"/>
      <c r="CB147" s="27"/>
      <c r="CC147" s="186"/>
      <c r="CD147" s="34"/>
      <c r="CE147" s="27"/>
      <c r="CF147" s="186"/>
      <c r="CG147" s="34"/>
      <c r="CH147" s="27"/>
      <c r="CI147" s="186"/>
      <c r="CJ147" s="34"/>
      <c r="CK147" s="27"/>
      <c r="CL147" s="27"/>
      <c r="CM147" s="34"/>
      <c r="CN147" s="27"/>
      <c r="CO147" s="27"/>
      <c r="CP147" s="27"/>
      <c r="CQ147" s="34"/>
      <c r="CR147" s="178"/>
      <c r="CS147" s="178"/>
      <c r="CT147" s="320"/>
      <c r="CU147" s="178"/>
      <c r="CV147" s="178"/>
    </row>
    <row r="148" spans="1:100" ht="12" hidden="1" customHeight="1" x14ac:dyDescent="0.25">
      <c r="A148" s="84">
        <v>2</v>
      </c>
      <c r="B148" s="53"/>
      <c r="C148" s="53"/>
      <c r="D148" s="125"/>
      <c r="E148" s="53"/>
      <c r="F148" s="82"/>
      <c r="G148" s="82"/>
      <c r="H148" s="82"/>
      <c r="I148" s="83"/>
      <c r="J148" s="83"/>
      <c r="K148" s="186"/>
      <c r="L148" s="34"/>
      <c r="M148" s="186"/>
      <c r="N148" s="186"/>
      <c r="O148" s="186"/>
      <c r="P148" s="27"/>
      <c r="Q148" s="27"/>
      <c r="R148" s="27"/>
      <c r="S148" s="27"/>
      <c r="T148" s="160"/>
      <c r="U148" s="27"/>
      <c r="V148" s="27"/>
      <c r="W148" s="27"/>
      <c r="X148" s="27"/>
      <c r="Y148" s="34"/>
      <c r="Z148" s="186"/>
      <c r="AA148" s="186"/>
      <c r="AB148" s="27"/>
      <c r="AC148" s="21"/>
      <c r="AD148" s="21"/>
      <c r="AE148" s="27"/>
      <c r="AF148" s="27"/>
      <c r="AG148" s="27"/>
      <c r="AH148" s="27"/>
      <c r="AI148" s="34"/>
      <c r="AJ148" s="27"/>
      <c r="AK148" s="27"/>
      <c r="AL148" s="27"/>
      <c r="AM148" s="27"/>
      <c r="AN148" s="34"/>
      <c r="AO148" s="34"/>
      <c r="AP148" s="27"/>
      <c r="AQ148" s="34"/>
      <c r="AR148" s="27"/>
      <c r="AS148" s="27"/>
      <c r="AT148" s="34"/>
      <c r="AU148" s="27"/>
      <c r="AV148" s="27"/>
      <c r="AW148" s="27"/>
      <c r="AX148" s="27"/>
      <c r="AY148" s="34"/>
      <c r="AZ148" s="27"/>
      <c r="BA148" s="27"/>
      <c r="BB148" s="27"/>
      <c r="BC148" s="27"/>
      <c r="BD148" s="34"/>
      <c r="BE148" s="27"/>
      <c r="BF148" s="34"/>
      <c r="BG148" s="27"/>
      <c r="BH148" s="27"/>
      <c r="BI148" s="27"/>
      <c r="BJ148" s="34"/>
      <c r="BK148" s="27"/>
      <c r="BL148" s="27"/>
      <c r="BM148" s="27"/>
      <c r="BN148" s="27"/>
      <c r="BO148" s="27"/>
      <c r="BP148" s="34"/>
      <c r="BQ148" s="27"/>
      <c r="BR148" s="27"/>
      <c r="BS148" s="27"/>
      <c r="BT148" s="27"/>
      <c r="BU148" s="27"/>
      <c r="BV148" s="27"/>
      <c r="BW148" s="160"/>
      <c r="BX148" s="230"/>
      <c r="BY148" s="230"/>
      <c r="BZ148" s="186"/>
      <c r="CA148" s="34"/>
      <c r="CB148" s="27"/>
      <c r="CC148" s="186"/>
      <c r="CD148" s="34"/>
      <c r="CE148" s="27"/>
      <c r="CF148" s="186"/>
      <c r="CG148" s="34"/>
      <c r="CH148" s="27"/>
      <c r="CI148" s="186"/>
      <c r="CJ148" s="34"/>
      <c r="CK148" s="27"/>
      <c r="CL148" s="27"/>
      <c r="CM148" s="34"/>
      <c r="CN148" s="27"/>
      <c r="CO148" s="27"/>
      <c r="CP148" s="27"/>
      <c r="CQ148" s="34"/>
      <c r="CR148" s="178"/>
      <c r="CS148" s="178"/>
      <c r="CT148" s="320"/>
      <c r="CU148" s="178"/>
      <c r="CV148" s="178"/>
    </row>
    <row r="149" spans="1:100" ht="12" hidden="1" customHeight="1" x14ac:dyDescent="0.25">
      <c r="A149" s="84">
        <v>3</v>
      </c>
      <c r="B149" s="53"/>
      <c r="C149" s="53"/>
      <c r="D149" s="125"/>
      <c r="E149" s="53"/>
      <c r="F149" s="82"/>
      <c r="G149" s="82"/>
      <c r="H149" s="82"/>
      <c r="I149" s="83"/>
      <c r="J149" s="83"/>
      <c r="K149" s="186"/>
      <c r="L149" s="34"/>
      <c r="M149" s="186"/>
      <c r="N149" s="186"/>
      <c r="O149" s="186"/>
      <c r="P149" s="27"/>
      <c r="Q149" s="27"/>
      <c r="R149" s="27"/>
      <c r="S149" s="27"/>
      <c r="T149" s="160"/>
      <c r="U149" s="27"/>
      <c r="V149" s="27"/>
      <c r="W149" s="27"/>
      <c r="X149" s="27"/>
      <c r="Y149" s="34"/>
      <c r="Z149" s="186"/>
      <c r="AA149" s="186"/>
      <c r="AB149" s="27"/>
      <c r="AC149" s="21"/>
      <c r="AD149" s="21"/>
      <c r="AE149" s="27"/>
      <c r="AF149" s="27"/>
      <c r="AG149" s="27"/>
      <c r="AH149" s="27"/>
      <c r="AI149" s="34"/>
      <c r="AJ149" s="27"/>
      <c r="AK149" s="27"/>
      <c r="AL149" s="27"/>
      <c r="AM149" s="27"/>
      <c r="AN149" s="34"/>
      <c r="AO149" s="34"/>
      <c r="AP149" s="27"/>
      <c r="AQ149" s="34"/>
      <c r="AR149" s="27"/>
      <c r="AS149" s="27"/>
      <c r="AT149" s="34"/>
      <c r="AU149" s="27"/>
      <c r="AV149" s="27"/>
      <c r="AW149" s="27"/>
      <c r="AX149" s="27"/>
      <c r="AY149" s="34"/>
      <c r="AZ149" s="27"/>
      <c r="BA149" s="27"/>
      <c r="BB149" s="27"/>
      <c r="BC149" s="27"/>
      <c r="BD149" s="34"/>
      <c r="BE149" s="27"/>
      <c r="BF149" s="34"/>
      <c r="BG149" s="27"/>
      <c r="BH149" s="27"/>
      <c r="BI149" s="27"/>
      <c r="BJ149" s="34"/>
      <c r="BK149" s="27"/>
      <c r="BL149" s="27"/>
      <c r="BM149" s="27"/>
      <c r="BN149" s="27"/>
      <c r="BO149" s="27"/>
      <c r="BP149" s="34"/>
      <c r="BQ149" s="27"/>
      <c r="BR149" s="27"/>
      <c r="BS149" s="27"/>
      <c r="BT149" s="27"/>
      <c r="BU149" s="27"/>
      <c r="BV149" s="27"/>
      <c r="BW149" s="160"/>
      <c r="BX149" s="230"/>
      <c r="BY149" s="230"/>
      <c r="BZ149" s="186"/>
      <c r="CA149" s="34"/>
      <c r="CB149" s="27"/>
      <c r="CC149" s="186"/>
      <c r="CD149" s="34"/>
      <c r="CE149" s="27"/>
      <c r="CF149" s="186"/>
      <c r="CG149" s="34"/>
      <c r="CH149" s="27"/>
      <c r="CI149" s="186"/>
      <c r="CJ149" s="34"/>
      <c r="CK149" s="27"/>
      <c r="CL149" s="27"/>
      <c r="CM149" s="34"/>
      <c r="CN149" s="27"/>
      <c r="CO149" s="27"/>
      <c r="CP149" s="27"/>
      <c r="CQ149" s="34"/>
      <c r="CR149" s="178"/>
      <c r="CS149" s="178"/>
      <c r="CT149" s="320"/>
      <c r="CU149" s="178"/>
      <c r="CV149" s="178"/>
    </row>
    <row r="150" spans="1:100" ht="12" hidden="1" customHeight="1" x14ac:dyDescent="0.25">
      <c r="A150" s="84">
        <v>4</v>
      </c>
      <c r="B150" s="53"/>
      <c r="C150" s="53"/>
      <c r="D150" s="125"/>
      <c r="E150" s="53"/>
      <c r="F150" s="82"/>
      <c r="G150" s="82"/>
      <c r="H150" s="82"/>
      <c r="I150" s="83"/>
      <c r="J150" s="83"/>
      <c r="K150" s="186"/>
      <c r="L150" s="34"/>
      <c r="M150" s="186"/>
      <c r="N150" s="186"/>
      <c r="O150" s="186"/>
      <c r="P150" s="27"/>
      <c r="Q150" s="27"/>
      <c r="R150" s="27"/>
      <c r="S150" s="27"/>
      <c r="T150" s="160"/>
      <c r="U150" s="27"/>
      <c r="V150" s="27"/>
      <c r="W150" s="27"/>
      <c r="X150" s="27"/>
      <c r="Y150" s="34"/>
      <c r="Z150" s="186"/>
      <c r="AA150" s="186"/>
      <c r="AB150" s="27"/>
      <c r="AC150" s="21"/>
      <c r="AD150" s="21"/>
      <c r="AE150" s="27"/>
      <c r="AF150" s="27"/>
      <c r="AG150" s="27"/>
      <c r="AH150" s="27"/>
      <c r="AI150" s="34"/>
      <c r="AJ150" s="27"/>
      <c r="AK150" s="27"/>
      <c r="AL150" s="27"/>
      <c r="AM150" s="27"/>
      <c r="AN150" s="34"/>
      <c r="AO150" s="34"/>
      <c r="AP150" s="27"/>
      <c r="AQ150" s="34"/>
      <c r="AR150" s="27"/>
      <c r="AS150" s="27"/>
      <c r="AT150" s="34"/>
      <c r="AU150" s="27"/>
      <c r="AV150" s="27"/>
      <c r="AW150" s="27"/>
      <c r="AX150" s="27"/>
      <c r="AY150" s="34"/>
      <c r="AZ150" s="27"/>
      <c r="BA150" s="27"/>
      <c r="BB150" s="27"/>
      <c r="BC150" s="27"/>
      <c r="BD150" s="34"/>
      <c r="BE150" s="27"/>
      <c r="BF150" s="34"/>
      <c r="BG150" s="27"/>
      <c r="BH150" s="27"/>
      <c r="BI150" s="27"/>
      <c r="BJ150" s="34"/>
      <c r="BK150" s="27"/>
      <c r="BL150" s="27"/>
      <c r="BM150" s="27"/>
      <c r="BN150" s="27"/>
      <c r="BO150" s="27"/>
      <c r="BP150" s="34"/>
      <c r="BQ150" s="27"/>
      <c r="BR150" s="27"/>
      <c r="BS150" s="27"/>
      <c r="BT150" s="27"/>
      <c r="BU150" s="27"/>
      <c r="BV150" s="27"/>
      <c r="BW150" s="160"/>
      <c r="BX150" s="230"/>
      <c r="BY150" s="230"/>
      <c r="BZ150" s="186"/>
      <c r="CA150" s="34"/>
      <c r="CB150" s="27"/>
      <c r="CC150" s="186"/>
      <c r="CD150" s="34"/>
      <c r="CE150" s="27"/>
      <c r="CF150" s="186"/>
      <c r="CG150" s="34"/>
      <c r="CH150" s="27"/>
      <c r="CI150" s="186"/>
      <c r="CJ150" s="34"/>
      <c r="CK150" s="27"/>
      <c r="CL150" s="27"/>
      <c r="CM150" s="34"/>
      <c r="CN150" s="27"/>
      <c r="CO150" s="27"/>
      <c r="CP150" s="27"/>
      <c r="CQ150" s="34"/>
      <c r="CR150" s="178"/>
      <c r="CS150" s="178"/>
      <c r="CT150" s="320"/>
      <c r="CU150" s="178"/>
      <c r="CV150" s="178"/>
    </row>
    <row r="151" spans="1:100" ht="12" hidden="1" customHeight="1" x14ac:dyDescent="0.25">
      <c r="A151" s="80"/>
      <c r="B151" s="53" t="s">
        <v>174</v>
      </c>
      <c r="C151" s="53"/>
      <c r="D151" s="125"/>
      <c r="E151" s="53"/>
      <c r="F151" s="82"/>
      <c r="G151" s="82"/>
      <c r="H151" s="82"/>
      <c r="I151" s="83"/>
      <c r="J151" s="83"/>
      <c r="K151" s="186">
        <f>SUM(K147:K150)</f>
        <v>0</v>
      </c>
      <c r="L151" s="34">
        <f>SUM(L147:L150)</f>
        <v>0</v>
      </c>
      <c r="M151" s="186">
        <f>SUM(M147:M150)</f>
        <v>0</v>
      </c>
      <c r="N151" s="186">
        <f>SUM(N147:N150)</f>
        <v>0</v>
      </c>
      <c r="O151" s="186"/>
      <c r="P151" s="27"/>
      <c r="Q151" s="27"/>
      <c r="R151" s="27"/>
      <c r="S151" s="27"/>
      <c r="T151" s="160"/>
      <c r="U151" s="27"/>
      <c r="V151" s="27"/>
      <c r="W151" s="27"/>
      <c r="X151" s="27"/>
      <c r="Y151" s="34"/>
      <c r="Z151" s="186"/>
      <c r="AA151" s="186"/>
      <c r="AB151" s="27"/>
      <c r="AC151" s="21"/>
      <c r="AD151" s="21"/>
      <c r="AE151" s="27"/>
      <c r="AF151" s="27"/>
      <c r="AG151" s="27"/>
      <c r="AH151" s="27"/>
      <c r="AI151" s="34"/>
      <c r="AJ151" s="27"/>
      <c r="AK151" s="27"/>
      <c r="AL151" s="27"/>
      <c r="AM151" s="27"/>
      <c r="AN151" s="34"/>
      <c r="AO151" s="34"/>
      <c r="AP151" s="27"/>
      <c r="AQ151" s="34"/>
      <c r="AR151" s="27"/>
      <c r="AS151" s="27"/>
      <c r="AT151" s="34"/>
      <c r="AU151" s="27"/>
      <c r="AV151" s="27"/>
      <c r="AW151" s="27"/>
      <c r="AX151" s="27"/>
      <c r="AY151" s="34"/>
      <c r="AZ151" s="27"/>
      <c r="BA151" s="27"/>
      <c r="BB151" s="27"/>
      <c r="BC151" s="27"/>
      <c r="BD151" s="34"/>
      <c r="BE151" s="27"/>
      <c r="BF151" s="34"/>
      <c r="BG151" s="27"/>
      <c r="BH151" s="27"/>
      <c r="BI151" s="27"/>
      <c r="BJ151" s="34"/>
      <c r="BK151" s="27"/>
      <c r="BL151" s="27"/>
      <c r="BM151" s="27"/>
      <c r="BN151" s="27"/>
      <c r="BO151" s="27"/>
      <c r="BP151" s="34"/>
      <c r="BQ151" s="27"/>
      <c r="BR151" s="27"/>
      <c r="BS151" s="27"/>
      <c r="BT151" s="27"/>
      <c r="BU151" s="27"/>
      <c r="BV151" s="27"/>
      <c r="BW151" s="160"/>
      <c r="BX151" s="230"/>
      <c r="BY151" s="230"/>
      <c r="BZ151" s="186"/>
      <c r="CA151" s="34"/>
      <c r="CB151" s="27"/>
      <c r="CC151" s="186"/>
      <c r="CD151" s="34"/>
      <c r="CE151" s="27"/>
      <c r="CF151" s="186"/>
      <c r="CG151" s="34"/>
      <c r="CH151" s="27"/>
      <c r="CI151" s="186"/>
      <c r="CJ151" s="34"/>
      <c r="CK151" s="27"/>
      <c r="CL151" s="27"/>
      <c r="CM151" s="34"/>
      <c r="CN151" s="27"/>
      <c r="CO151" s="27"/>
      <c r="CP151" s="27"/>
      <c r="CQ151" s="34"/>
      <c r="CR151" s="178"/>
      <c r="CS151" s="178"/>
      <c r="CT151" s="320"/>
      <c r="CU151" s="178"/>
      <c r="CV151" s="178"/>
    </row>
    <row r="152" spans="1:100" ht="12" hidden="1" customHeight="1" x14ac:dyDescent="0.25">
      <c r="A152" s="80"/>
      <c r="B152" s="53"/>
      <c r="C152" s="53"/>
      <c r="D152" s="125"/>
      <c r="E152" s="53"/>
      <c r="F152" s="82"/>
      <c r="G152" s="82"/>
      <c r="H152" s="82"/>
      <c r="I152" s="83"/>
      <c r="J152" s="83"/>
      <c r="K152" s="186"/>
      <c r="L152" s="34"/>
      <c r="M152" s="186"/>
      <c r="N152" s="186"/>
      <c r="O152" s="186"/>
      <c r="P152" s="27"/>
      <c r="Q152" s="27"/>
      <c r="R152" s="27"/>
      <c r="S152" s="27"/>
      <c r="T152" s="160"/>
      <c r="U152" s="27"/>
      <c r="V152" s="27"/>
      <c r="W152" s="27"/>
      <c r="X152" s="27"/>
      <c r="Y152" s="34"/>
      <c r="Z152" s="186"/>
      <c r="AA152" s="186"/>
      <c r="AB152" s="27"/>
      <c r="AC152" s="21"/>
      <c r="AD152" s="21"/>
      <c r="AE152" s="27"/>
      <c r="AF152" s="27"/>
      <c r="AG152" s="27"/>
      <c r="AH152" s="27"/>
      <c r="AI152" s="34"/>
      <c r="AJ152" s="27"/>
      <c r="AK152" s="27"/>
      <c r="AL152" s="27"/>
      <c r="AM152" s="27"/>
      <c r="AN152" s="34"/>
      <c r="AO152" s="34"/>
      <c r="AP152" s="27"/>
      <c r="AQ152" s="34"/>
      <c r="AR152" s="27"/>
      <c r="AS152" s="27"/>
      <c r="AT152" s="34"/>
      <c r="AU152" s="27"/>
      <c r="AV152" s="27"/>
      <c r="AW152" s="27"/>
      <c r="AX152" s="27"/>
      <c r="AY152" s="34"/>
      <c r="AZ152" s="27"/>
      <c r="BA152" s="27"/>
      <c r="BB152" s="27"/>
      <c r="BC152" s="27"/>
      <c r="BD152" s="34"/>
      <c r="BE152" s="27"/>
      <c r="BF152" s="34"/>
      <c r="BG152" s="27"/>
      <c r="BH152" s="27"/>
      <c r="BI152" s="27"/>
      <c r="BJ152" s="34"/>
      <c r="BK152" s="27"/>
      <c r="BL152" s="27"/>
      <c r="BM152" s="27"/>
      <c r="BN152" s="27"/>
      <c r="BO152" s="27"/>
      <c r="BP152" s="34"/>
      <c r="BQ152" s="27"/>
      <c r="BR152" s="27"/>
      <c r="BS152" s="27"/>
      <c r="BT152" s="27"/>
      <c r="BU152" s="27"/>
      <c r="BV152" s="27"/>
      <c r="BW152" s="160"/>
      <c r="BX152" s="230"/>
      <c r="BY152" s="230"/>
      <c r="BZ152" s="186"/>
      <c r="CA152" s="34"/>
      <c r="CB152" s="27"/>
      <c r="CC152" s="186"/>
      <c r="CD152" s="34"/>
      <c r="CE152" s="27"/>
      <c r="CF152" s="186"/>
      <c r="CG152" s="34"/>
      <c r="CH152" s="27"/>
      <c r="CI152" s="186"/>
      <c r="CJ152" s="34"/>
      <c r="CK152" s="27"/>
      <c r="CL152" s="27"/>
      <c r="CM152" s="34"/>
      <c r="CN152" s="27"/>
      <c r="CO152" s="27"/>
      <c r="CP152" s="27"/>
      <c r="CQ152" s="34"/>
      <c r="CR152" s="178"/>
      <c r="CS152" s="178"/>
      <c r="CT152" s="320"/>
      <c r="CU152" s="178"/>
      <c r="CV152" s="178"/>
    </row>
    <row r="153" spans="1:100" ht="12.75" hidden="1" customHeight="1" thickBot="1" x14ac:dyDescent="0.3">
      <c r="A153" s="85"/>
      <c r="B153" s="86" t="s">
        <v>175</v>
      </c>
      <c r="C153" s="86"/>
      <c r="D153" s="126"/>
      <c r="E153" s="86"/>
      <c r="F153" s="87"/>
      <c r="G153" s="87"/>
      <c r="H153" s="87"/>
      <c r="I153" s="88"/>
      <c r="J153" s="88"/>
      <c r="K153" s="186" t="str">
        <f>IF(K151=K144,"YES","NO")</f>
        <v>YES</v>
      </c>
      <c r="L153" s="34" t="str">
        <f>IF(L151=L144,"YES","NO")</f>
        <v>YES</v>
      </c>
      <c r="M153" s="186" t="str">
        <f>IF(M151=M144,"YES","NO")</f>
        <v>YES</v>
      </c>
      <c r="N153" s="186" t="str">
        <f>IF(N151=N144,"YES","NO")</f>
        <v>YES</v>
      </c>
      <c r="O153" s="186"/>
      <c r="P153" s="27"/>
      <c r="Q153" s="27"/>
      <c r="R153" s="27"/>
      <c r="S153" s="27"/>
      <c r="T153" s="160"/>
      <c r="U153" s="27"/>
      <c r="V153" s="27"/>
      <c r="W153" s="27"/>
      <c r="X153" s="27"/>
      <c r="Y153" s="34"/>
      <c r="Z153" s="186"/>
      <c r="AA153" s="186"/>
      <c r="AB153" s="27"/>
      <c r="AC153" s="21"/>
      <c r="AD153" s="21"/>
      <c r="AE153" s="27"/>
      <c r="AF153" s="27"/>
      <c r="AG153" s="27"/>
      <c r="AH153" s="27"/>
      <c r="AI153" s="34"/>
      <c r="AJ153" s="27"/>
      <c r="AK153" s="27"/>
      <c r="AL153" s="27"/>
      <c r="AM153" s="27"/>
      <c r="AN153" s="34"/>
      <c r="AO153" s="34"/>
      <c r="AP153" s="27"/>
      <c r="AQ153" s="34"/>
      <c r="AR153" s="27"/>
      <c r="AS153" s="27"/>
      <c r="AT153" s="34"/>
      <c r="AU153" s="27"/>
      <c r="AV153" s="27"/>
      <c r="AW153" s="27"/>
      <c r="AX153" s="27"/>
      <c r="AY153" s="34"/>
      <c r="AZ153" s="27"/>
      <c r="BA153" s="27"/>
      <c r="BB153" s="27"/>
      <c r="BC153" s="27"/>
      <c r="BD153" s="34"/>
      <c r="BE153" s="27"/>
      <c r="BF153" s="34"/>
      <c r="BG153" s="27"/>
      <c r="BH153" s="27"/>
      <c r="BI153" s="27"/>
      <c r="BJ153" s="34"/>
      <c r="BK153" s="27"/>
      <c r="BL153" s="27"/>
      <c r="BM153" s="27"/>
      <c r="BN153" s="27"/>
      <c r="BO153" s="27"/>
      <c r="BP153" s="34"/>
      <c r="BQ153" s="27"/>
      <c r="BR153" s="27"/>
      <c r="BS153" s="27"/>
      <c r="BT153" s="27"/>
      <c r="BU153" s="27"/>
      <c r="BV153" s="27"/>
      <c r="BW153" s="160"/>
      <c r="BX153" s="230"/>
      <c r="BY153" s="230"/>
      <c r="BZ153" s="186"/>
      <c r="CA153" s="34"/>
      <c r="CB153" s="27"/>
      <c r="CC153" s="186"/>
      <c r="CD153" s="34"/>
      <c r="CE153" s="27"/>
      <c r="CF153" s="186"/>
      <c r="CG153" s="34"/>
      <c r="CH153" s="27"/>
      <c r="CI153" s="186"/>
      <c r="CJ153" s="34"/>
      <c r="CK153" s="27"/>
      <c r="CL153" s="27"/>
      <c r="CM153" s="34"/>
      <c r="CN153" s="27"/>
      <c r="CO153" s="27"/>
      <c r="CP153" s="27"/>
      <c r="CQ153" s="34"/>
      <c r="CR153" s="178"/>
      <c r="CS153" s="178"/>
      <c r="CT153" s="320"/>
      <c r="CU153" s="178"/>
      <c r="CV153" s="178"/>
    </row>
    <row r="154" spans="1:100" ht="12" x14ac:dyDescent="0.25">
      <c r="K154" s="186"/>
      <c r="L154" s="34"/>
      <c r="M154" s="186"/>
      <c r="N154" s="186"/>
      <c r="O154" s="186"/>
      <c r="P154" s="27"/>
      <c r="Q154" s="27"/>
      <c r="R154" s="27"/>
      <c r="S154" s="27"/>
      <c r="T154" s="160"/>
      <c r="U154" s="27"/>
      <c r="V154" s="27"/>
      <c r="W154" s="27"/>
      <c r="X154" s="27"/>
      <c r="Y154" s="34"/>
      <c r="Z154" s="186"/>
      <c r="AA154" s="186"/>
      <c r="AB154" s="27"/>
      <c r="AC154" s="21"/>
      <c r="AD154" s="21"/>
      <c r="AE154" s="27"/>
      <c r="AF154" s="27"/>
      <c r="AG154" s="27"/>
      <c r="AH154" s="27"/>
      <c r="AI154" s="34"/>
      <c r="AJ154" s="27"/>
      <c r="AK154" s="27"/>
      <c r="AL154" s="27"/>
      <c r="AM154" s="27"/>
      <c r="AN154" s="34"/>
      <c r="AO154" s="34"/>
      <c r="AP154" s="27"/>
      <c r="AQ154" s="34"/>
      <c r="AR154" s="27"/>
      <c r="AS154" s="27"/>
      <c r="AT154" s="34"/>
      <c r="AU154" s="27"/>
      <c r="AV154" s="27"/>
      <c r="AW154" s="27"/>
      <c r="AX154" s="27"/>
      <c r="AY154" s="34"/>
      <c r="AZ154" s="27"/>
      <c r="BA154" s="27"/>
      <c r="BB154" s="27"/>
      <c r="BC154" s="27"/>
      <c r="BD154" s="34"/>
      <c r="BE154" s="27"/>
      <c r="BF154" s="34"/>
      <c r="BG154" s="27"/>
      <c r="BH154" s="27"/>
      <c r="BI154" s="27"/>
      <c r="BJ154" s="34"/>
      <c r="BK154" s="27"/>
      <c r="BL154" s="27"/>
      <c r="BM154" s="27"/>
      <c r="BN154" s="27"/>
      <c r="BO154" s="27"/>
      <c r="BP154" s="34"/>
      <c r="BQ154" s="27"/>
      <c r="BR154" s="27"/>
      <c r="BS154" s="27"/>
      <c r="BT154" s="27"/>
      <c r="BU154" s="27"/>
      <c r="BV154" s="27"/>
      <c r="BW154" s="160"/>
      <c r="BX154" s="230"/>
      <c r="BY154" s="268"/>
      <c r="BZ154" s="186"/>
      <c r="CA154" s="34"/>
      <c r="CB154" s="27"/>
      <c r="CC154" s="186"/>
      <c r="CD154" s="34"/>
      <c r="CE154" s="27"/>
      <c r="CF154" s="186"/>
      <c r="CG154" s="34"/>
      <c r="CH154" s="27"/>
      <c r="CI154" s="186"/>
      <c r="CJ154" s="34"/>
      <c r="CK154" s="27"/>
      <c r="CL154" s="27"/>
      <c r="CM154" s="34"/>
      <c r="CN154" s="27"/>
      <c r="CO154" s="27"/>
      <c r="CP154" s="27"/>
      <c r="CQ154" s="34"/>
      <c r="CR154" s="178"/>
      <c r="CS154" s="178"/>
      <c r="CT154" s="320"/>
      <c r="CU154" s="178"/>
      <c r="CV154" s="178"/>
    </row>
    <row r="155" spans="1:100" ht="12" x14ac:dyDescent="0.25">
      <c r="K155" s="186"/>
      <c r="L155" s="34"/>
      <c r="M155" s="186"/>
      <c r="N155" s="186"/>
      <c r="O155" s="186"/>
      <c r="P155" s="27"/>
      <c r="Q155" s="27"/>
      <c r="R155" s="27"/>
      <c r="S155" s="27"/>
      <c r="T155" s="160"/>
      <c r="U155" s="27"/>
      <c r="V155" s="27"/>
      <c r="W155" s="27"/>
      <c r="X155" s="27"/>
      <c r="Y155" s="34"/>
      <c r="Z155" s="186"/>
      <c r="AA155" s="186"/>
      <c r="AB155" s="27"/>
      <c r="AC155" s="21"/>
      <c r="AD155" s="21"/>
      <c r="AE155" s="27"/>
      <c r="AF155" s="27"/>
      <c r="AG155" s="27"/>
      <c r="AH155" s="27"/>
      <c r="AI155" s="34"/>
      <c r="AJ155" s="27"/>
      <c r="AK155" s="27"/>
      <c r="AL155" s="27"/>
      <c r="AM155" s="27"/>
      <c r="AN155" s="34"/>
      <c r="AO155" s="34"/>
      <c r="AP155" s="27"/>
      <c r="AQ155" s="34"/>
      <c r="AR155" s="27"/>
      <c r="AS155" s="27"/>
      <c r="AT155" s="34"/>
      <c r="AU155" s="27"/>
      <c r="AV155" s="27"/>
      <c r="AW155" s="27"/>
      <c r="AX155" s="27"/>
      <c r="AY155" s="34"/>
      <c r="AZ155" s="27"/>
      <c r="BA155" s="27"/>
      <c r="BB155" s="27"/>
      <c r="BC155" s="27"/>
      <c r="BD155" s="34"/>
      <c r="BE155" s="27"/>
      <c r="BF155" s="34"/>
      <c r="BG155" s="27"/>
      <c r="BH155" s="27"/>
      <c r="BI155" s="27"/>
      <c r="BJ155" s="34"/>
      <c r="BK155" s="27"/>
      <c r="BL155" s="27"/>
      <c r="BM155" s="27"/>
      <c r="BN155" s="27"/>
      <c r="BO155" s="27"/>
      <c r="BP155" s="34"/>
      <c r="BQ155" s="27"/>
      <c r="BR155" s="27"/>
      <c r="BS155" s="27"/>
      <c r="BT155" s="27"/>
      <c r="BU155" s="27"/>
      <c r="BV155" s="27"/>
      <c r="BW155" s="160"/>
      <c r="BX155" s="230"/>
      <c r="BY155" s="230"/>
      <c r="BZ155" s="186"/>
      <c r="CA155" s="34"/>
      <c r="CB155" s="27"/>
      <c r="CC155" s="186"/>
      <c r="CD155" s="34"/>
      <c r="CE155" s="27"/>
      <c r="CF155" s="186"/>
      <c r="CG155" s="34"/>
      <c r="CH155" s="27"/>
      <c r="CI155" s="186"/>
      <c r="CJ155" s="34"/>
      <c r="CK155" s="27"/>
      <c r="CL155" s="27"/>
      <c r="CM155" s="34"/>
      <c r="CN155" s="27"/>
      <c r="CO155" s="27"/>
      <c r="CP155" s="27"/>
      <c r="CQ155" s="34"/>
      <c r="CR155" s="178"/>
      <c r="CS155" s="178"/>
      <c r="CT155" s="320"/>
      <c r="CU155" s="178"/>
      <c r="CV155" s="178"/>
    </row>
    <row r="156" spans="1:100" ht="12" x14ac:dyDescent="0.25">
      <c r="K156" s="186"/>
      <c r="L156" s="34"/>
      <c r="M156" s="186"/>
      <c r="N156" s="186"/>
      <c r="O156" s="186"/>
      <c r="P156" s="27"/>
      <c r="Q156" s="27"/>
      <c r="R156" s="27"/>
      <c r="S156" s="27"/>
      <c r="T156" s="160"/>
      <c r="U156" s="27"/>
      <c r="V156" s="27"/>
      <c r="W156" s="27"/>
      <c r="X156" s="27"/>
      <c r="Y156" s="34"/>
      <c r="Z156" s="186"/>
      <c r="AA156" s="186"/>
      <c r="AB156" s="27"/>
      <c r="AC156" s="21"/>
      <c r="AD156" s="21"/>
      <c r="AE156" s="27"/>
      <c r="AF156" s="27"/>
      <c r="AG156" s="27"/>
      <c r="AH156" s="27"/>
      <c r="AI156" s="34"/>
      <c r="AJ156" s="27"/>
      <c r="AK156" s="27"/>
      <c r="AL156" s="27"/>
      <c r="AM156" s="27"/>
      <c r="AN156" s="34"/>
      <c r="AO156" s="34"/>
      <c r="AP156" s="27"/>
      <c r="AQ156" s="34"/>
      <c r="AR156" s="27"/>
      <c r="AS156" s="27"/>
      <c r="AT156" s="34"/>
      <c r="AU156" s="27"/>
      <c r="AV156" s="27"/>
      <c r="AW156" s="27"/>
      <c r="AX156" s="27"/>
      <c r="AY156" s="34"/>
      <c r="AZ156" s="27"/>
      <c r="BA156" s="27"/>
      <c r="BB156" s="27"/>
      <c r="BC156" s="27"/>
      <c r="BD156" s="34"/>
      <c r="BE156" s="27"/>
      <c r="BF156" s="34"/>
      <c r="BG156" s="27"/>
      <c r="BH156" s="27"/>
      <c r="BI156" s="27"/>
      <c r="BJ156" s="34"/>
      <c r="BK156" s="27"/>
      <c r="BL156" s="27"/>
      <c r="BM156" s="27"/>
      <c r="BN156" s="27"/>
      <c r="BO156" s="27"/>
      <c r="BP156" s="34"/>
      <c r="BQ156" s="27"/>
      <c r="BR156" s="27"/>
      <c r="BS156" s="27"/>
      <c r="BT156" s="27"/>
      <c r="BU156" s="27"/>
      <c r="BV156" s="27"/>
      <c r="BW156" s="160"/>
      <c r="BX156" s="230"/>
      <c r="BY156" s="230"/>
      <c r="BZ156" s="186"/>
      <c r="CA156" s="34"/>
      <c r="CB156" s="27"/>
      <c r="CC156" s="186"/>
      <c r="CD156" s="34"/>
      <c r="CE156" s="27"/>
      <c r="CF156" s="186"/>
      <c r="CG156" s="34"/>
      <c r="CH156" s="27"/>
      <c r="CI156" s="186"/>
      <c r="CJ156" s="34"/>
      <c r="CK156" s="27"/>
      <c r="CL156" s="27"/>
      <c r="CM156" s="34"/>
      <c r="CN156" s="27"/>
      <c r="CO156" s="27"/>
      <c r="CP156" s="27"/>
      <c r="CQ156" s="34"/>
      <c r="CR156" s="178"/>
      <c r="CS156" s="178"/>
      <c r="CT156" s="320"/>
      <c r="CU156" s="178"/>
      <c r="CV156" s="178"/>
    </row>
    <row r="157" spans="1:100" ht="12" x14ac:dyDescent="0.25">
      <c r="K157" s="186"/>
      <c r="L157" s="34"/>
      <c r="M157" s="186"/>
      <c r="N157" s="186"/>
      <c r="O157" s="186"/>
      <c r="P157" s="27"/>
      <c r="Q157" s="27"/>
      <c r="R157" s="27"/>
      <c r="S157" s="27"/>
      <c r="T157" s="160"/>
      <c r="U157" s="27"/>
      <c r="V157" s="27"/>
      <c r="W157" s="27"/>
      <c r="X157" s="27"/>
      <c r="Y157" s="34"/>
      <c r="Z157" s="186"/>
      <c r="AA157" s="186"/>
      <c r="AB157" s="27"/>
      <c r="AC157" s="21"/>
      <c r="AD157" s="21"/>
      <c r="AE157" s="27"/>
      <c r="AF157" s="27"/>
      <c r="AG157" s="27"/>
      <c r="AH157" s="27"/>
      <c r="AI157" s="34"/>
      <c r="AJ157" s="27"/>
      <c r="AK157" s="27"/>
      <c r="AL157" s="27"/>
      <c r="AM157" s="27"/>
      <c r="AN157" s="34"/>
      <c r="AO157" s="34"/>
      <c r="AP157" s="27"/>
      <c r="AQ157" s="34"/>
      <c r="AR157" s="27"/>
      <c r="AS157" s="27"/>
      <c r="AT157" s="34"/>
      <c r="AU157" s="27"/>
      <c r="AV157" s="27"/>
      <c r="AW157" s="27"/>
      <c r="AX157" s="27"/>
      <c r="AY157" s="34"/>
      <c r="AZ157" s="27"/>
      <c r="BA157" s="27"/>
      <c r="BB157" s="27"/>
      <c r="BC157" s="27"/>
      <c r="BD157" s="34"/>
      <c r="BE157" s="27"/>
      <c r="BF157" s="34"/>
      <c r="BG157" s="27"/>
      <c r="BH157" s="27"/>
      <c r="BI157" s="27"/>
      <c r="BJ157" s="34"/>
      <c r="BK157" s="27"/>
      <c r="BL157" s="27"/>
      <c r="BM157" s="27"/>
      <c r="BN157" s="27"/>
      <c r="BO157" s="27"/>
      <c r="BP157" s="34"/>
      <c r="BQ157" s="27"/>
      <c r="BR157" s="27"/>
      <c r="BS157" s="27"/>
      <c r="BT157" s="27"/>
      <c r="BU157" s="27"/>
      <c r="BV157" s="27"/>
      <c r="BW157" s="160"/>
      <c r="BX157" s="230"/>
      <c r="BY157" s="230"/>
      <c r="BZ157" s="186"/>
      <c r="CA157" s="34"/>
      <c r="CB157" s="27"/>
      <c r="CC157" s="186"/>
      <c r="CD157" s="34"/>
      <c r="CE157" s="27"/>
      <c r="CF157" s="186"/>
      <c r="CG157" s="34"/>
      <c r="CH157" s="27"/>
      <c r="CI157" s="186"/>
      <c r="CJ157" s="34"/>
      <c r="CK157" s="27"/>
      <c r="CL157" s="27"/>
      <c r="CM157" s="34"/>
      <c r="CN157" s="27"/>
      <c r="CO157" s="27"/>
      <c r="CP157" s="27"/>
      <c r="CQ157" s="34"/>
      <c r="CR157" s="178"/>
      <c r="CS157" s="178"/>
      <c r="CT157" s="320"/>
      <c r="CU157" s="178"/>
      <c r="CV157" s="178"/>
    </row>
    <row r="158" spans="1:100" x14ac:dyDescent="0.25">
      <c r="B158" s="417" t="s">
        <v>215</v>
      </c>
      <c r="C158" s="418"/>
      <c r="D158" s="419"/>
      <c r="K158" s="186"/>
      <c r="L158" s="34"/>
      <c r="M158" s="186"/>
      <c r="N158" s="186"/>
      <c r="O158" s="186"/>
      <c r="P158" s="27"/>
      <c r="Q158" s="27"/>
      <c r="R158" s="27"/>
      <c r="S158" s="27"/>
      <c r="T158" s="160"/>
      <c r="U158" s="27"/>
      <c r="V158" s="27"/>
      <c r="W158" s="27"/>
      <c r="X158" s="27"/>
      <c r="Y158" s="34"/>
      <c r="Z158" s="186"/>
      <c r="AA158" s="186"/>
      <c r="AB158" s="27"/>
      <c r="AC158" s="21"/>
      <c r="AD158" s="21"/>
      <c r="AE158" s="27"/>
      <c r="AF158" s="27"/>
      <c r="AG158" s="27"/>
      <c r="AH158" s="27"/>
      <c r="AI158" s="34"/>
      <c r="AJ158" s="27"/>
      <c r="AK158" s="27"/>
      <c r="AL158" s="27"/>
      <c r="AM158" s="27"/>
      <c r="AN158" s="34"/>
      <c r="AO158" s="34"/>
      <c r="AP158" s="27"/>
      <c r="AQ158" s="34"/>
      <c r="AR158" s="27"/>
      <c r="AS158" s="27"/>
      <c r="AT158" s="34"/>
      <c r="AU158" s="27"/>
      <c r="AV158" s="27"/>
      <c r="AW158" s="27"/>
      <c r="AX158" s="27"/>
      <c r="AY158" s="34"/>
      <c r="AZ158" s="27"/>
      <c r="BA158" s="27"/>
      <c r="BB158" s="27"/>
      <c r="BC158" s="27"/>
      <c r="BD158" s="34"/>
      <c r="BE158" s="27"/>
      <c r="BF158" s="34"/>
      <c r="BG158" s="27"/>
      <c r="BH158" s="27"/>
      <c r="BI158" s="27"/>
      <c r="BJ158" s="34"/>
      <c r="BK158" s="27"/>
      <c r="BL158" s="27"/>
      <c r="BM158" s="27"/>
      <c r="BN158" s="27"/>
      <c r="BO158" s="27"/>
      <c r="BP158" s="34"/>
      <c r="BQ158" s="27"/>
      <c r="BR158" s="27"/>
      <c r="BS158" s="27"/>
      <c r="BT158" s="27"/>
      <c r="BU158" s="27"/>
      <c r="BV158" s="27"/>
      <c r="BW158" s="160"/>
      <c r="BX158" s="230"/>
      <c r="BY158" s="230"/>
      <c r="BZ158" s="186"/>
      <c r="CA158" s="34"/>
      <c r="CB158" s="27"/>
      <c r="CC158" s="186"/>
      <c r="CD158" s="34"/>
      <c r="CE158" s="27"/>
      <c r="CF158" s="186"/>
      <c r="CG158" s="34"/>
      <c r="CH158" s="27"/>
      <c r="CI158" s="186"/>
      <c r="CJ158" s="34"/>
      <c r="CK158" s="27"/>
      <c r="CL158" s="27"/>
      <c r="CM158" s="34"/>
      <c r="CN158" s="27"/>
      <c r="CO158" s="27"/>
      <c r="CP158" s="27"/>
      <c r="CQ158" s="34"/>
      <c r="CR158" s="178"/>
      <c r="CS158" s="178"/>
      <c r="CT158" s="320"/>
      <c r="CU158" s="178"/>
      <c r="CV158" s="178"/>
    </row>
    <row r="159" spans="1:100" ht="12" x14ac:dyDescent="0.25">
      <c r="B159" s="184"/>
      <c r="K159" s="186"/>
      <c r="L159" s="34"/>
      <c r="M159" s="186"/>
      <c r="N159" s="186"/>
      <c r="O159" s="186"/>
      <c r="P159" s="27"/>
      <c r="Q159" s="27"/>
      <c r="R159" s="27"/>
      <c r="S159" s="27"/>
      <c r="T159" s="160"/>
      <c r="U159" s="27"/>
      <c r="V159" s="27"/>
      <c r="W159" s="27"/>
      <c r="X159" s="27"/>
      <c r="Y159" s="34"/>
      <c r="Z159" s="186"/>
      <c r="AA159" s="186"/>
      <c r="AB159" s="27"/>
      <c r="AC159" s="21"/>
      <c r="AD159" s="21"/>
      <c r="AE159" s="27"/>
      <c r="AF159" s="27"/>
      <c r="AG159" s="27"/>
      <c r="AH159" s="27"/>
      <c r="AI159" s="34"/>
      <c r="AJ159" s="27"/>
      <c r="AK159" s="27"/>
      <c r="AL159" s="27"/>
      <c r="AM159" s="27"/>
      <c r="AN159" s="34"/>
      <c r="AO159" s="34"/>
      <c r="AP159" s="27"/>
      <c r="AQ159" s="34"/>
      <c r="AR159" s="27"/>
      <c r="AS159" s="27"/>
      <c r="AT159" s="34"/>
      <c r="AU159" s="27"/>
      <c r="AV159" s="27"/>
      <c r="AW159" s="27"/>
      <c r="AX159" s="27"/>
      <c r="AY159" s="34"/>
      <c r="AZ159" s="27"/>
      <c r="BA159" s="27"/>
      <c r="BB159" s="27"/>
      <c r="BC159" s="27"/>
      <c r="BD159" s="34"/>
      <c r="BE159" s="27"/>
      <c r="BF159" s="34"/>
      <c r="BG159" s="27"/>
      <c r="BH159" s="27"/>
      <c r="BI159" s="27"/>
      <c r="BJ159" s="34"/>
      <c r="BK159" s="27"/>
      <c r="BL159" s="27"/>
      <c r="BM159" s="27"/>
      <c r="BN159" s="27"/>
      <c r="BO159" s="27"/>
      <c r="BP159" s="34"/>
      <c r="BQ159" s="27"/>
      <c r="BR159" s="27"/>
      <c r="BS159" s="27"/>
      <c r="BT159" s="27"/>
      <c r="BU159" s="27"/>
      <c r="BV159" s="27"/>
      <c r="BW159" s="160"/>
      <c r="BX159" s="230"/>
      <c r="BY159" s="230"/>
      <c r="BZ159" s="186"/>
      <c r="CA159" s="34"/>
      <c r="CB159" s="27"/>
      <c r="CC159" s="186"/>
      <c r="CD159" s="34"/>
      <c r="CE159" s="27"/>
      <c r="CF159" s="186"/>
      <c r="CG159" s="34"/>
      <c r="CH159" s="27"/>
      <c r="CI159" s="186"/>
      <c r="CJ159" s="34"/>
      <c r="CK159" s="27"/>
      <c r="CL159" s="27"/>
      <c r="CM159" s="34"/>
      <c r="CN159" s="27"/>
      <c r="CO159" s="27"/>
      <c r="CP159" s="27"/>
      <c r="CQ159" s="34"/>
      <c r="CR159" s="178"/>
      <c r="CS159" s="178"/>
      <c r="CT159" s="320"/>
      <c r="CU159" s="178"/>
      <c r="CV159" s="178"/>
    </row>
    <row r="160" spans="1:100" ht="12.75" thickBot="1" x14ac:dyDescent="0.3">
      <c r="D160" s="203"/>
      <c r="E160" s="62"/>
      <c r="F160" s="62"/>
      <c r="G160" s="62"/>
      <c r="H160" s="62"/>
      <c r="I160" s="62"/>
      <c r="J160" s="112"/>
      <c r="K160" s="186"/>
      <c r="L160" s="34"/>
      <c r="M160" s="186"/>
      <c r="N160" s="186"/>
      <c r="O160" s="186"/>
      <c r="P160" s="27"/>
      <c r="Q160" s="27"/>
      <c r="R160" s="27"/>
      <c r="S160" s="27"/>
      <c r="T160" s="160"/>
      <c r="U160" s="27"/>
      <c r="V160" s="27"/>
      <c r="W160" s="27"/>
      <c r="X160" s="27"/>
      <c r="Y160" s="34"/>
      <c r="Z160" s="186"/>
      <c r="AA160" s="186"/>
      <c r="AB160" s="27"/>
      <c r="AC160" s="21"/>
      <c r="AD160" s="21"/>
      <c r="AE160" s="27"/>
      <c r="AF160" s="27"/>
      <c r="AG160" s="27"/>
      <c r="AH160" s="27"/>
      <c r="AI160" s="34"/>
      <c r="AJ160" s="27"/>
      <c r="AK160" s="27"/>
      <c r="AL160" s="27"/>
      <c r="AM160" s="27"/>
      <c r="AN160" s="34"/>
      <c r="AO160" s="34"/>
      <c r="AP160" s="27"/>
      <c r="AQ160" s="34"/>
      <c r="AR160" s="27"/>
      <c r="AS160" s="27"/>
      <c r="AT160" s="34"/>
      <c r="AU160" s="27"/>
      <c r="AV160" s="27"/>
      <c r="AW160" s="27"/>
      <c r="AX160" s="27"/>
      <c r="AY160" s="34"/>
      <c r="AZ160" s="27"/>
      <c r="BA160" s="27"/>
      <c r="BB160" s="27"/>
      <c r="BC160" s="27"/>
      <c r="BD160" s="34"/>
      <c r="BE160" s="27"/>
      <c r="BF160" s="34"/>
      <c r="BG160" s="27"/>
      <c r="BH160" s="27"/>
      <c r="BI160" s="27"/>
      <c r="BJ160" s="34"/>
      <c r="BK160" s="27"/>
      <c r="BL160" s="27"/>
      <c r="BM160" s="27"/>
      <c r="BN160" s="27"/>
      <c r="BO160" s="27"/>
      <c r="BP160" s="34"/>
      <c r="BQ160" s="27"/>
      <c r="BR160" s="27"/>
      <c r="BS160" s="27"/>
      <c r="BT160" s="27"/>
      <c r="BU160" s="27"/>
      <c r="BV160" s="27"/>
      <c r="BW160" s="160"/>
      <c r="BX160" s="230"/>
      <c r="BY160" s="230"/>
      <c r="BZ160" s="186"/>
      <c r="CA160" s="34"/>
      <c r="CB160" s="27"/>
      <c r="CC160" s="186"/>
      <c r="CD160" s="34"/>
      <c r="CE160" s="27"/>
      <c r="CF160" s="186"/>
      <c r="CG160" s="34"/>
      <c r="CH160" s="27"/>
      <c r="CI160" s="186"/>
      <c r="CJ160" s="34"/>
      <c r="CK160" s="27"/>
      <c r="CL160" s="27"/>
      <c r="CM160" s="34"/>
      <c r="CN160" s="27"/>
      <c r="CO160" s="27"/>
      <c r="CP160" s="27"/>
      <c r="CQ160" s="34"/>
      <c r="CR160" s="178"/>
      <c r="CS160" s="178"/>
      <c r="CT160" s="320"/>
      <c r="CU160" s="178"/>
      <c r="CV160" s="178"/>
    </row>
    <row r="161" spans="1:100" ht="15.75" thickBot="1" x14ac:dyDescent="0.3">
      <c r="A161" s="354"/>
      <c r="B161" s="264" t="s">
        <v>257</v>
      </c>
      <c r="C161" s="287"/>
      <c r="D161" s="345" t="s">
        <v>284</v>
      </c>
      <c r="E161" s="184"/>
      <c r="F161" s="184"/>
      <c r="G161" s="184"/>
      <c r="H161" s="184"/>
      <c r="I161" s="184"/>
      <c r="J161" s="322"/>
      <c r="K161" s="186"/>
      <c r="L161" s="34"/>
      <c r="M161" s="186"/>
      <c r="N161" s="186"/>
      <c r="O161" s="186"/>
      <c r="P161" s="27"/>
      <c r="Q161" s="27"/>
      <c r="R161" s="27"/>
      <c r="S161" s="27"/>
      <c r="T161" s="160"/>
      <c r="U161" s="27"/>
      <c r="V161" s="27"/>
      <c r="W161" s="27"/>
      <c r="X161" s="27"/>
      <c r="Y161" s="34"/>
      <c r="Z161" s="186"/>
      <c r="AA161" s="186"/>
      <c r="AB161" s="27"/>
      <c r="AC161" s="21"/>
      <c r="AD161" s="21"/>
      <c r="AE161" s="27"/>
      <c r="AF161" s="27"/>
      <c r="AG161" s="27"/>
      <c r="AH161" s="27"/>
      <c r="AI161" s="34"/>
      <c r="AJ161" s="27"/>
      <c r="AK161" s="27"/>
      <c r="AL161" s="27"/>
      <c r="AM161" s="27"/>
      <c r="AN161" s="34"/>
      <c r="AO161" s="34"/>
      <c r="AP161" s="27"/>
      <c r="AQ161" s="34"/>
      <c r="AR161" s="27"/>
      <c r="AS161" s="27"/>
      <c r="AT161" s="34"/>
      <c r="AU161" s="27"/>
      <c r="AV161" s="27"/>
      <c r="AW161" s="27"/>
      <c r="AX161" s="27"/>
      <c r="AY161" s="34"/>
      <c r="AZ161" s="27"/>
      <c r="BA161" s="27"/>
      <c r="BB161" s="27"/>
      <c r="BC161" s="27"/>
      <c r="BD161" s="34"/>
      <c r="BE161" s="27"/>
      <c r="BF161" s="34"/>
      <c r="BG161" s="27"/>
      <c r="BH161" s="27"/>
      <c r="BI161" s="27"/>
      <c r="BJ161" s="34"/>
      <c r="BK161" s="27"/>
      <c r="BL161" s="27"/>
      <c r="BM161" s="27"/>
      <c r="BN161" s="27"/>
      <c r="BO161" s="27"/>
      <c r="BP161" s="34"/>
      <c r="BQ161" s="27"/>
      <c r="BR161" s="27"/>
      <c r="BS161" s="27"/>
      <c r="BT161" s="27"/>
      <c r="BU161" s="27"/>
      <c r="BV161" s="27"/>
      <c r="BW161" s="160"/>
      <c r="BX161" s="230"/>
      <c r="BY161" s="230"/>
      <c r="BZ161" s="186"/>
      <c r="CA161" s="34"/>
      <c r="CB161" s="27"/>
      <c r="CC161" s="186"/>
      <c r="CD161" s="34"/>
      <c r="CE161" s="27"/>
      <c r="CF161" s="186"/>
      <c r="CG161" s="34"/>
      <c r="CH161" s="27"/>
      <c r="CI161" s="186"/>
      <c r="CJ161" s="34"/>
      <c r="CK161" s="27"/>
      <c r="CL161" s="27"/>
      <c r="CM161" s="34"/>
      <c r="CN161" s="27"/>
      <c r="CO161" s="27"/>
      <c r="CP161" s="27"/>
      <c r="CQ161" s="34"/>
      <c r="CR161" s="178"/>
      <c r="CS161" s="178"/>
      <c r="CT161" s="320"/>
      <c r="CU161" s="178"/>
      <c r="CV161" s="178"/>
    </row>
    <row r="162" spans="1:100" x14ac:dyDescent="0.25">
      <c r="A162" s="354"/>
      <c r="B162" s="259" t="s">
        <v>259</v>
      </c>
      <c r="C162" s="288"/>
      <c r="D162" s="342"/>
      <c r="E162" s="184"/>
      <c r="F162" s="184"/>
      <c r="G162" s="184"/>
      <c r="H162" s="184"/>
      <c r="I162" s="184"/>
      <c r="J162" s="322"/>
      <c r="K162" s="186"/>
      <c r="L162" s="34"/>
      <c r="M162" s="186"/>
      <c r="N162" s="186"/>
      <c r="O162" s="186"/>
      <c r="P162" s="27"/>
      <c r="Q162" s="27"/>
      <c r="R162" s="27"/>
      <c r="S162" s="27"/>
      <c r="T162" s="160"/>
      <c r="U162" s="27"/>
      <c r="V162" s="27"/>
      <c r="W162" s="27"/>
      <c r="X162" s="27"/>
      <c r="Y162" s="34"/>
      <c r="Z162" s="186"/>
      <c r="AA162" s="186"/>
      <c r="AB162" s="27"/>
      <c r="AC162" s="21"/>
      <c r="AD162" s="21"/>
      <c r="AE162" s="27"/>
      <c r="AF162" s="27"/>
      <c r="AG162" s="27"/>
      <c r="AH162" s="27"/>
      <c r="AI162" s="34"/>
      <c r="AJ162" s="27"/>
      <c r="AK162" s="27"/>
      <c r="AL162" s="27"/>
      <c r="AM162" s="27"/>
      <c r="AN162" s="34"/>
      <c r="AO162" s="34"/>
      <c r="AP162" s="27"/>
      <c r="AQ162" s="34"/>
      <c r="AR162" s="27"/>
      <c r="AS162" s="27"/>
      <c r="AT162" s="34"/>
      <c r="AU162" s="27"/>
      <c r="AV162" s="27"/>
      <c r="AW162" s="27"/>
      <c r="AX162" s="27"/>
      <c r="AY162" s="34"/>
      <c r="AZ162" s="27"/>
      <c r="BA162" s="27"/>
      <c r="BB162" s="27"/>
      <c r="BC162" s="27"/>
      <c r="BD162" s="34"/>
      <c r="BE162" s="27"/>
      <c r="BF162" s="34"/>
      <c r="BG162" s="27"/>
      <c r="BH162" s="27"/>
      <c r="BI162" s="27"/>
      <c r="BJ162" s="34"/>
      <c r="BK162" s="27"/>
      <c r="BL162" s="27"/>
      <c r="BM162" s="27"/>
      <c r="BN162" s="27"/>
      <c r="BO162" s="27"/>
      <c r="BP162" s="34"/>
      <c r="BQ162" s="27"/>
      <c r="BR162" s="27"/>
      <c r="BS162" s="27"/>
      <c r="BT162" s="27"/>
      <c r="BU162" s="27"/>
      <c r="BV162" s="27"/>
      <c r="BW162" s="160"/>
      <c r="BX162" s="230"/>
      <c r="BY162" s="230"/>
      <c r="BZ162" s="186"/>
      <c r="CA162" s="34"/>
      <c r="CB162" s="27"/>
      <c r="CC162" s="186"/>
      <c r="CD162" s="34"/>
      <c r="CE162" s="27"/>
      <c r="CF162" s="186"/>
      <c r="CG162" s="34"/>
      <c r="CH162" s="27"/>
      <c r="CI162" s="186"/>
      <c r="CJ162" s="34"/>
      <c r="CK162" s="27"/>
      <c r="CL162" s="27"/>
      <c r="CM162" s="34"/>
      <c r="CN162" s="27"/>
      <c r="CO162" s="27"/>
      <c r="CP162" s="27"/>
      <c r="CQ162" s="34"/>
      <c r="CR162" s="178"/>
      <c r="CS162" s="178"/>
      <c r="CT162" s="320"/>
      <c r="CU162" s="178"/>
      <c r="CV162" s="178"/>
    </row>
    <row r="163" spans="1:100" x14ac:dyDescent="0.25">
      <c r="A163" s="354"/>
      <c r="B163" s="260" t="s">
        <v>260</v>
      </c>
      <c r="C163" s="289"/>
      <c r="D163" s="355">
        <v>18</v>
      </c>
      <c r="E163" s="184"/>
      <c r="F163" s="184"/>
      <c r="G163" s="184"/>
      <c r="H163" s="184"/>
      <c r="I163" s="184"/>
      <c r="J163" s="322"/>
      <c r="K163" s="186"/>
      <c r="L163" s="34"/>
      <c r="M163" s="186"/>
      <c r="N163" s="186"/>
      <c r="O163" s="186"/>
      <c r="P163" s="27"/>
      <c r="Q163" s="27"/>
      <c r="R163" s="27"/>
      <c r="S163" s="27"/>
      <c r="T163" s="160"/>
      <c r="U163" s="27"/>
      <c r="V163" s="27"/>
      <c r="W163" s="27"/>
      <c r="X163" s="27"/>
      <c r="Y163" s="34"/>
      <c r="Z163" s="186"/>
      <c r="AA163" s="186"/>
      <c r="AB163" s="27"/>
      <c r="AC163" s="21"/>
      <c r="AD163" s="21"/>
      <c r="AE163" s="27"/>
      <c r="AF163" s="27"/>
      <c r="AG163" s="27"/>
      <c r="AH163" s="27"/>
      <c r="AI163" s="34"/>
      <c r="AJ163" s="27"/>
      <c r="AK163" s="27"/>
      <c r="AL163" s="27"/>
      <c r="AM163" s="27"/>
      <c r="AN163" s="34"/>
      <c r="AO163" s="34"/>
      <c r="AP163" s="27"/>
      <c r="AQ163" s="34"/>
      <c r="AR163" s="27"/>
      <c r="AS163" s="27"/>
      <c r="AT163" s="34"/>
      <c r="AU163" s="27"/>
      <c r="AV163" s="27"/>
      <c r="AW163" s="27"/>
      <c r="AX163" s="27"/>
      <c r="AY163" s="34"/>
      <c r="AZ163" s="27"/>
      <c r="BA163" s="27"/>
      <c r="BB163" s="27"/>
      <c r="BC163" s="27"/>
      <c r="BD163" s="34"/>
      <c r="BE163" s="27"/>
      <c r="BF163" s="34"/>
      <c r="BG163" s="27"/>
      <c r="BH163" s="27"/>
      <c r="BI163" s="27"/>
      <c r="BJ163" s="34"/>
      <c r="BK163" s="27"/>
      <c r="BL163" s="27"/>
      <c r="BM163" s="27"/>
      <c r="BN163" s="27"/>
      <c r="BO163" s="27"/>
      <c r="BP163" s="34"/>
      <c r="BQ163" s="27"/>
      <c r="BR163" s="27"/>
      <c r="BS163" s="27"/>
      <c r="BT163" s="27"/>
      <c r="BU163" s="27"/>
      <c r="BV163" s="27"/>
      <c r="BW163" s="160"/>
      <c r="BX163" s="230"/>
      <c r="BY163" s="230"/>
      <c r="BZ163" s="186"/>
      <c r="CA163" s="34"/>
      <c r="CB163" s="27"/>
      <c r="CC163" s="186"/>
      <c r="CD163" s="34"/>
      <c r="CE163" s="27"/>
      <c r="CF163" s="186"/>
      <c r="CG163" s="34"/>
      <c r="CH163" s="27"/>
      <c r="CI163" s="186"/>
      <c r="CJ163" s="34"/>
      <c r="CK163" s="27"/>
      <c r="CL163" s="27"/>
      <c r="CM163" s="34"/>
      <c r="CN163" s="27"/>
      <c r="CO163" s="27"/>
      <c r="CP163" s="27"/>
      <c r="CQ163" s="34"/>
      <c r="CR163" s="178"/>
      <c r="CS163" s="178"/>
      <c r="CT163" s="320"/>
      <c r="CU163" s="178"/>
      <c r="CV163" s="178"/>
    </row>
    <row r="164" spans="1:100" x14ac:dyDescent="0.25">
      <c r="A164" s="354"/>
      <c r="B164" s="260" t="s">
        <v>172</v>
      </c>
      <c r="C164" s="289"/>
      <c r="D164" s="344"/>
      <c r="E164" s="184"/>
      <c r="F164" s="184"/>
      <c r="G164" s="184"/>
      <c r="H164" s="184"/>
      <c r="I164" s="184"/>
      <c r="J164" s="322"/>
      <c r="K164" s="186"/>
      <c r="L164" s="34"/>
      <c r="M164" s="186"/>
      <c r="N164" s="186"/>
      <c r="O164" s="186"/>
      <c r="P164" s="27"/>
      <c r="Q164" s="27"/>
      <c r="R164" s="27"/>
      <c r="S164" s="27"/>
      <c r="T164" s="160"/>
      <c r="U164" s="27"/>
      <c r="V164" s="27"/>
      <c r="W164" s="27"/>
      <c r="X164" s="27"/>
      <c r="Y164" s="34"/>
      <c r="Z164" s="186"/>
      <c r="AA164" s="186"/>
      <c r="AB164" s="27"/>
      <c r="AC164" s="21"/>
      <c r="AD164" s="21"/>
      <c r="AE164" s="27"/>
      <c r="AF164" s="27"/>
      <c r="AG164" s="27"/>
      <c r="AH164" s="27"/>
      <c r="AI164" s="34"/>
      <c r="AJ164" s="27"/>
      <c r="AK164" s="27"/>
      <c r="AL164" s="27"/>
      <c r="AM164" s="27"/>
      <c r="AN164" s="34"/>
      <c r="AO164" s="34"/>
      <c r="AP164" s="27"/>
      <c r="AQ164" s="34"/>
      <c r="AR164" s="27"/>
      <c r="AS164" s="27"/>
      <c r="AT164" s="34"/>
      <c r="AU164" s="27"/>
      <c r="AV164" s="27"/>
      <c r="AW164" s="27"/>
      <c r="AX164" s="27"/>
      <c r="AY164" s="34"/>
      <c r="AZ164" s="27"/>
      <c r="BA164" s="27"/>
      <c r="BB164" s="27"/>
      <c r="BC164" s="27"/>
      <c r="BD164" s="34"/>
      <c r="BE164" s="27"/>
      <c r="BF164" s="34"/>
      <c r="BG164" s="27"/>
      <c r="BH164" s="27"/>
      <c r="BI164" s="27"/>
      <c r="BJ164" s="34"/>
      <c r="BK164" s="27"/>
      <c r="BL164" s="27"/>
      <c r="BM164" s="27"/>
      <c r="BN164" s="27"/>
      <c r="BO164" s="27"/>
      <c r="BP164" s="34"/>
      <c r="BQ164" s="27"/>
      <c r="BR164" s="27"/>
      <c r="BS164" s="27"/>
      <c r="BT164" s="27"/>
      <c r="BU164" s="27"/>
      <c r="BV164" s="27"/>
      <c r="BW164" s="160"/>
      <c r="BX164" s="230"/>
      <c r="BY164" s="230"/>
      <c r="BZ164" s="186"/>
      <c r="CA164" s="34"/>
      <c r="CB164" s="27"/>
      <c r="CC164" s="186"/>
      <c r="CD164" s="34"/>
      <c r="CE164" s="27"/>
      <c r="CF164" s="186"/>
      <c r="CG164" s="34"/>
      <c r="CH164" s="27"/>
      <c r="CI164" s="186"/>
      <c r="CJ164" s="34"/>
      <c r="CK164" s="27"/>
      <c r="CL164" s="27"/>
      <c r="CM164" s="34"/>
      <c r="CN164" s="27"/>
      <c r="CO164" s="27"/>
      <c r="CP164" s="27"/>
      <c r="CQ164" s="34"/>
      <c r="CR164" s="178"/>
      <c r="CS164" s="178"/>
      <c r="CT164" s="320"/>
      <c r="CU164" s="178"/>
      <c r="CV164" s="178"/>
    </row>
    <row r="165" spans="1:100" ht="27" customHeight="1" x14ac:dyDescent="0.25">
      <c r="A165" s="354"/>
      <c r="B165" s="260"/>
      <c r="C165" s="289"/>
      <c r="D165" s="261"/>
      <c r="E165" s="184"/>
      <c r="F165" s="184"/>
      <c r="G165" s="184"/>
      <c r="H165" s="184"/>
      <c r="I165" s="184"/>
      <c r="J165" s="322"/>
      <c r="K165" s="186"/>
      <c r="L165" s="34"/>
      <c r="M165" s="186"/>
      <c r="N165" s="186"/>
      <c r="O165" s="186"/>
      <c r="P165" s="27"/>
      <c r="Q165" s="27"/>
      <c r="R165" s="27"/>
      <c r="S165" s="27"/>
      <c r="T165" s="160"/>
      <c r="U165" s="27"/>
      <c r="V165" s="27"/>
      <c r="W165" s="27"/>
      <c r="X165" s="27"/>
      <c r="Y165" s="34"/>
      <c r="Z165" s="186"/>
      <c r="AA165" s="186"/>
      <c r="AB165" s="27"/>
      <c r="AC165" s="21"/>
      <c r="AD165" s="21"/>
      <c r="AE165" s="27"/>
      <c r="AF165" s="27"/>
      <c r="AG165" s="27"/>
      <c r="AH165" s="27"/>
      <c r="AI165" s="34"/>
      <c r="AJ165" s="27"/>
      <c r="AK165" s="27"/>
      <c r="AL165" s="27"/>
      <c r="AM165" s="27"/>
      <c r="AN165" s="34"/>
      <c r="AO165" s="34"/>
      <c r="AP165" s="27"/>
      <c r="AQ165" s="34"/>
      <c r="AR165" s="27"/>
      <c r="AS165" s="27"/>
      <c r="AT165" s="34"/>
      <c r="AU165" s="27"/>
      <c r="AV165" s="27"/>
      <c r="AW165" s="27"/>
      <c r="AX165" s="27"/>
      <c r="AY165" s="34"/>
      <c r="AZ165" s="27"/>
      <c r="BA165" s="27"/>
      <c r="BB165" s="27"/>
      <c r="BC165" s="27"/>
      <c r="BD165" s="34"/>
      <c r="BE165" s="27"/>
      <c r="BF165" s="34"/>
      <c r="BG165" s="27"/>
      <c r="BH165" s="27"/>
      <c r="BI165" s="27"/>
      <c r="BJ165" s="34"/>
      <c r="BK165" s="27"/>
      <c r="BL165" s="27"/>
      <c r="BM165" s="27"/>
      <c r="BN165" s="27"/>
      <c r="BO165" s="27"/>
      <c r="BP165" s="34"/>
      <c r="BQ165" s="27"/>
      <c r="BR165" s="27"/>
      <c r="BS165" s="27"/>
      <c r="BT165" s="27"/>
      <c r="BU165" s="27"/>
      <c r="BV165" s="27"/>
      <c r="BW165" s="160"/>
      <c r="BX165" s="230"/>
      <c r="BY165" s="230"/>
      <c r="BZ165" s="186"/>
      <c r="CA165" s="34"/>
      <c r="CB165" s="27"/>
      <c r="CC165" s="186"/>
      <c r="CD165" s="34"/>
      <c r="CE165" s="27"/>
      <c r="CF165" s="186"/>
      <c r="CG165" s="34"/>
      <c r="CH165" s="27"/>
      <c r="CI165" s="186"/>
      <c r="CJ165" s="34"/>
      <c r="CK165" s="27"/>
      <c r="CL165" s="27"/>
      <c r="CM165" s="34"/>
      <c r="CN165" s="27"/>
      <c r="CO165" s="27"/>
      <c r="CP165" s="27"/>
      <c r="CQ165" s="34"/>
      <c r="CR165" s="178"/>
      <c r="CS165" s="178"/>
      <c r="CT165" s="320"/>
      <c r="CU165" s="178"/>
      <c r="CV165" s="178"/>
    </row>
    <row r="166" spans="1:100" x14ac:dyDescent="0.25">
      <c r="A166" s="354"/>
      <c r="B166" s="260" t="s">
        <v>262</v>
      </c>
      <c r="C166" s="289"/>
      <c r="D166" s="262"/>
      <c r="E166" s="184"/>
      <c r="F166" s="184"/>
      <c r="G166" s="184"/>
      <c r="H166" s="184"/>
      <c r="I166" s="184"/>
      <c r="J166" s="322"/>
      <c r="K166" s="186"/>
      <c r="L166" s="34"/>
      <c r="M166" s="186"/>
      <c r="N166" s="186"/>
      <c r="O166" s="186"/>
      <c r="P166" s="27"/>
      <c r="Q166" s="27"/>
      <c r="R166" s="27"/>
      <c r="S166" s="27"/>
      <c r="T166" s="160"/>
      <c r="U166" s="27"/>
      <c r="V166" s="27"/>
      <c r="W166" s="27"/>
      <c r="X166" s="27"/>
      <c r="Y166" s="34"/>
      <c r="Z166" s="186"/>
      <c r="AA166" s="186"/>
      <c r="AB166" s="27"/>
      <c r="AC166" s="21"/>
      <c r="AD166" s="21"/>
      <c r="AE166" s="27"/>
      <c r="AF166" s="27"/>
      <c r="AG166" s="27"/>
      <c r="AH166" s="27"/>
      <c r="AI166" s="34"/>
      <c r="AJ166" s="27"/>
      <c r="AK166" s="27"/>
      <c r="AL166" s="27"/>
      <c r="AM166" s="27"/>
      <c r="AN166" s="34"/>
      <c r="AO166" s="34"/>
      <c r="AP166" s="27"/>
      <c r="AQ166" s="34"/>
      <c r="AR166" s="27"/>
      <c r="AS166" s="27"/>
      <c r="AT166" s="34"/>
      <c r="AU166" s="27"/>
      <c r="AV166" s="27"/>
      <c r="AW166" s="27"/>
      <c r="AX166" s="27"/>
      <c r="AY166" s="34"/>
      <c r="AZ166" s="27"/>
      <c r="BA166" s="27"/>
      <c r="BB166" s="27"/>
      <c r="BC166" s="27"/>
      <c r="BD166" s="34"/>
      <c r="BE166" s="27"/>
      <c r="BF166" s="34"/>
      <c r="BG166" s="27"/>
      <c r="BH166" s="27"/>
      <c r="BI166" s="27"/>
      <c r="BJ166" s="34"/>
      <c r="BK166" s="27"/>
      <c r="BL166" s="27"/>
      <c r="BM166" s="27"/>
      <c r="BN166" s="27"/>
      <c r="BO166" s="27"/>
      <c r="BP166" s="34"/>
      <c r="BQ166" s="27"/>
      <c r="BR166" s="27"/>
      <c r="BS166" s="27"/>
      <c r="BT166" s="27"/>
      <c r="BU166" s="27"/>
      <c r="BV166" s="27"/>
      <c r="BW166" s="160"/>
      <c r="BX166" s="230"/>
      <c r="BY166" s="230"/>
      <c r="BZ166" s="186"/>
      <c r="CA166" s="34"/>
      <c r="CB166" s="27"/>
      <c r="CC166" s="186"/>
      <c r="CD166" s="34"/>
      <c r="CE166" s="27"/>
      <c r="CF166" s="186"/>
      <c r="CG166" s="34"/>
      <c r="CH166" s="27"/>
      <c r="CI166" s="186"/>
      <c r="CJ166" s="34"/>
      <c r="CK166" s="27"/>
      <c r="CL166" s="27"/>
      <c r="CM166" s="34"/>
      <c r="CN166" s="27"/>
      <c r="CO166" s="27"/>
      <c r="CP166" s="27"/>
      <c r="CQ166" s="34"/>
      <c r="CR166" s="178"/>
      <c r="CS166" s="178"/>
      <c r="CT166" s="320"/>
      <c r="CU166" s="178"/>
      <c r="CV166" s="178"/>
    </row>
    <row r="167" spans="1:100" x14ac:dyDescent="0.25">
      <c r="A167" s="354"/>
      <c r="B167" s="115" t="s">
        <v>245</v>
      </c>
      <c r="C167" s="290"/>
      <c r="D167" s="343"/>
      <c r="E167" s="184"/>
      <c r="F167" s="184"/>
      <c r="G167" s="184"/>
      <c r="H167" s="184"/>
      <c r="I167" s="184"/>
      <c r="J167" s="322"/>
      <c r="K167" s="186"/>
      <c r="L167" s="34"/>
      <c r="M167" s="186"/>
      <c r="N167" s="186"/>
      <c r="O167" s="186"/>
      <c r="P167" s="27"/>
      <c r="Q167" s="27"/>
      <c r="R167" s="27"/>
      <c r="S167" s="27"/>
      <c r="T167" s="160"/>
      <c r="U167" s="27"/>
      <c r="V167" s="27"/>
      <c r="W167" s="27"/>
      <c r="X167" s="27"/>
      <c r="Y167" s="34"/>
      <c r="Z167" s="186"/>
      <c r="AA167" s="186"/>
      <c r="AB167" s="27"/>
      <c r="AC167" s="21"/>
      <c r="AD167" s="21"/>
      <c r="AE167" s="27"/>
      <c r="AF167" s="27"/>
      <c r="AG167" s="27"/>
      <c r="AH167" s="27"/>
      <c r="AI167" s="34"/>
      <c r="AJ167" s="27"/>
      <c r="AK167" s="27"/>
      <c r="AL167" s="27"/>
      <c r="AM167" s="27"/>
      <c r="AN167" s="34"/>
      <c r="AO167" s="34"/>
      <c r="AP167" s="27"/>
      <c r="AQ167" s="34"/>
      <c r="AR167" s="27"/>
      <c r="AS167" s="27"/>
      <c r="AT167" s="34"/>
      <c r="AU167" s="27"/>
      <c r="AV167" s="27"/>
      <c r="AW167" s="27"/>
      <c r="AX167" s="27"/>
      <c r="AY167" s="34"/>
      <c r="AZ167" s="27"/>
      <c r="BA167" s="27"/>
      <c r="BB167" s="27"/>
      <c r="BC167" s="27"/>
      <c r="BD167" s="34"/>
      <c r="BE167" s="27"/>
      <c r="BF167" s="34"/>
      <c r="BG167" s="27"/>
      <c r="BH167" s="27"/>
      <c r="BI167" s="27"/>
      <c r="BJ167" s="34"/>
      <c r="BK167" s="27"/>
      <c r="BL167" s="27"/>
      <c r="BM167" s="27"/>
      <c r="BN167" s="27"/>
      <c r="BO167" s="27"/>
      <c r="BP167" s="34"/>
      <c r="BQ167" s="27"/>
      <c r="BR167" s="27"/>
      <c r="BS167" s="27"/>
      <c r="BT167" s="27"/>
      <c r="BU167" s="27"/>
      <c r="BV167" s="27"/>
      <c r="BW167" s="160"/>
      <c r="BX167" s="230"/>
      <c r="BY167" s="230"/>
      <c r="BZ167" s="186"/>
      <c r="CA167" s="34"/>
      <c r="CB167" s="27"/>
      <c r="CC167" s="186"/>
      <c r="CD167" s="34"/>
      <c r="CE167" s="27"/>
      <c r="CF167" s="186"/>
      <c r="CG167" s="34"/>
      <c r="CH167" s="27"/>
      <c r="CI167" s="186"/>
      <c r="CJ167" s="34"/>
      <c r="CK167" s="27"/>
      <c r="CL167" s="27"/>
      <c r="CM167" s="34"/>
      <c r="CN167" s="27"/>
      <c r="CO167" s="27"/>
      <c r="CP167" s="27"/>
      <c r="CQ167" s="34"/>
      <c r="CR167" s="178"/>
      <c r="CS167" s="178"/>
      <c r="CT167" s="320"/>
      <c r="CU167" s="178"/>
      <c r="CV167" s="178"/>
    </row>
    <row r="168" spans="1:100" x14ac:dyDescent="0.25">
      <c r="A168" s="354"/>
      <c r="B168" s="115" t="s">
        <v>246</v>
      </c>
      <c r="C168" s="290"/>
      <c r="D168" s="343"/>
      <c r="E168" s="184"/>
      <c r="F168" s="184"/>
      <c r="G168" s="184"/>
      <c r="H168" s="184"/>
      <c r="I168" s="184"/>
      <c r="J168" s="322"/>
      <c r="K168" s="186"/>
      <c r="L168" s="34"/>
      <c r="M168" s="186"/>
      <c r="N168" s="186"/>
      <c r="O168" s="186"/>
      <c r="P168" s="27"/>
      <c r="Q168" s="27"/>
      <c r="R168" s="27"/>
      <c r="S168" s="27"/>
      <c r="T168" s="160"/>
      <c r="U168" s="27"/>
      <c r="V168" s="27"/>
      <c r="W168" s="27"/>
      <c r="X168" s="27"/>
      <c r="Y168" s="34"/>
      <c r="Z168" s="186"/>
      <c r="AA168" s="186"/>
      <c r="AB168" s="27"/>
      <c r="AC168" s="21"/>
      <c r="AD168" s="21"/>
      <c r="AE168" s="27"/>
      <c r="AF168" s="27"/>
      <c r="AG168" s="27"/>
      <c r="AH168" s="27"/>
      <c r="AI168" s="34"/>
      <c r="AJ168" s="27"/>
      <c r="AK168" s="27"/>
      <c r="AL168" s="27"/>
      <c r="AM168" s="27"/>
      <c r="AN168" s="34"/>
      <c r="AO168" s="34"/>
      <c r="AP168" s="27"/>
      <c r="AQ168" s="34"/>
      <c r="AR168" s="27"/>
      <c r="AS168" s="27"/>
      <c r="AT168" s="34"/>
      <c r="AU168" s="27"/>
      <c r="AV168" s="27"/>
      <c r="AW168" s="27"/>
      <c r="AX168" s="27"/>
      <c r="AY168" s="34"/>
      <c r="AZ168" s="27"/>
      <c r="BA168" s="27"/>
      <c r="BB168" s="27"/>
      <c r="BC168" s="27"/>
      <c r="BD168" s="34"/>
      <c r="BE168" s="27"/>
      <c r="BF168" s="34"/>
      <c r="BG168" s="27"/>
      <c r="BH168" s="27"/>
      <c r="BI168" s="27"/>
      <c r="BJ168" s="34"/>
      <c r="BK168" s="27"/>
      <c r="BL168" s="27"/>
      <c r="BM168" s="27"/>
      <c r="BN168" s="27"/>
      <c r="BO168" s="27"/>
      <c r="BP168" s="34"/>
      <c r="BQ168" s="27"/>
      <c r="BR168" s="27"/>
      <c r="BS168" s="27"/>
      <c r="BT168" s="27"/>
      <c r="BU168" s="27"/>
      <c r="BV168" s="27"/>
      <c r="BW168" s="160"/>
      <c r="BX168" s="230"/>
      <c r="BY168" s="230"/>
      <c r="BZ168" s="186"/>
      <c r="CA168" s="34"/>
      <c r="CB168" s="27"/>
      <c r="CC168" s="186"/>
      <c r="CD168" s="34"/>
      <c r="CE168" s="27"/>
      <c r="CF168" s="186"/>
      <c r="CG168" s="34"/>
      <c r="CH168" s="27"/>
      <c r="CI168" s="186"/>
      <c r="CJ168" s="34"/>
      <c r="CK168" s="27"/>
      <c r="CL168" s="27"/>
      <c r="CM168" s="34"/>
      <c r="CN168" s="27"/>
      <c r="CO168" s="27"/>
      <c r="CP168" s="27"/>
      <c r="CQ168" s="34"/>
      <c r="CR168" s="178"/>
      <c r="CS168" s="178"/>
      <c r="CT168" s="320"/>
      <c r="CU168" s="178"/>
      <c r="CV168" s="178"/>
    </row>
    <row r="169" spans="1:100" x14ac:dyDescent="0.25">
      <c r="A169" s="354"/>
      <c r="B169" s="260" t="s">
        <v>153</v>
      </c>
      <c r="C169" s="289"/>
      <c r="D169" s="344"/>
      <c r="E169" s="184"/>
      <c r="F169" s="184"/>
      <c r="G169" s="184"/>
      <c r="H169" s="184"/>
      <c r="I169" s="184"/>
      <c r="J169" s="322"/>
      <c r="K169" s="186"/>
      <c r="L169" s="34"/>
      <c r="M169" s="186"/>
      <c r="N169" s="186"/>
      <c r="O169" s="186"/>
      <c r="P169" s="27"/>
      <c r="Q169" s="27"/>
      <c r="R169" s="27"/>
      <c r="S169" s="27"/>
      <c r="T169" s="160"/>
      <c r="U169" s="27"/>
      <c r="V169" s="27"/>
      <c r="W169" s="27"/>
      <c r="X169" s="27"/>
      <c r="Y169" s="34"/>
      <c r="Z169" s="186"/>
      <c r="AA169" s="186"/>
      <c r="AB169" s="27"/>
      <c r="AC169" s="21"/>
      <c r="AD169" s="21"/>
      <c r="AE169" s="27"/>
      <c r="AF169" s="27"/>
      <c r="AG169" s="27"/>
      <c r="AH169" s="27"/>
      <c r="AI169" s="34"/>
      <c r="AJ169" s="27"/>
      <c r="AK169" s="27"/>
      <c r="AL169" s="27"/>
      <c r="AM169" s="27"/>
      <c r="AN169" s="34"/>
      <c r="AO169" s="34"/>
      <c r="AP169" s="27"/>
      <c r="AQ169" s="34"/>
      <c r="AR169" s="27"/>
      <c r="AS169" s="27"/>
      <c r="AT169" s="34"/>
      <c r="AU169" s="27"/>
      <c r="AV169" s="27"/>
      <c r="AW169" s="27"/>
      <c r="AX169" s="27"/>
      <c r="AY169" s="34"/>
      <c r="AZ169" s="27"/>
      <c r="BA169" s="27"/>
      <c r="BB169" s="27"/>
      <c r="BC169" s="27"/>
      <c r="BD169" s="34"/>
      <c r="BE169" s="27"/>
      <c r="BF169" s="34"/>
      <c r="BG169" s="27"/>
      <c r="BH169" s="27"/>
      <c r="BI169" s="27"/>
      <c r="BJ169" s="34"/>
      <c r="BK169" s="27"/>
      <c r="BL169" s="27"/>
      <c r="BM169" s="27"/>
      <c r="BN169" s="27"/>
      <c r="BO169" s="27"/>
      <c r="BP169" s="34"/>
      <c r="BQ169" s="27"/>
      <c r="BR169" s="27"/>
      <c r="BS169" s="27"/>
      <c r="BT169" s="27"/>
      <c r="BU169" s="27"/>
      <c r="BV169" s="27"/>
      <c r="BW169" s="160"/>
      <c r="BX169" s="230"/>
      <c r="BY169" s="230"/>
      <c r="BZ169" s="186"/>
      <c r="CA169" s="34"/>
      <c r="CB169" s="27"/>
      <c r="CC169" s="186"/>
      <c r="CD169" s="34"/>
      <c r="CE169" s="27"/>
      <c r="CF169" s="186"/>
      <c r="CG169" s="34"/>
      <c r="CH169" s="27"/>
      <c r="CI169" s="186"/>
      <c r="CJ169" s="34"/>
      <c r="CK169" s="27"/>
      <c r="CL169" s="27"/>
      <c r="CM169" s="34"/>
      <c r="CN169" s="27"/>
      <c r="CO169" s="27"/>
      <c r="CP169" s="27"/>
      <c r="CQ169" s="34"/>
      <c r="CR169" s="178"/>
      <c r="CS169" s="178"/>
      <c r="CT169" s="320"/>
      <c r="CU169" s="178"/>
      <c r="CV169" s="178"/>
    </row>
    <row r="170" spans="1:100" x14ac:dyDescent="0.25">
      <c r="A170" s="354"/>
      <c r="B170" s="260"/>
      <c r="C170" s="289"/>
      <c r="D170" s="262"/>
      <c r="E170" s="184"/>
      <c r="F170" s="184"/>
      <c r="G170" s="184"/>
      <c r="H170" s="184"/>
      <c r="I170" s="184"/>
      <c r="J170" s="322"/>
      <c r="K170" s="186"/>
      <c r="L170" s="34"/>
      <c r="M170" s="186"/>
      <c r="N170" s="186"/>
      <c r="O170" s="186"/>
      <c r="P170" s="27"/>
      <c r="Q170" s="27"/>
      <c r="R170" s="27"/>
      <c r="S170" s="27"/>
      <c r="T170" s="160"/>
      <c r="U170" s="27"/>
      <c r="V170" s="27"/>
      <c r="W170" s="27"/>
      <c r="X170" s="27"/>
      <c r="Y170" s="34"/>
      <c r="Z170" s="186"/>
      <c r="AA170" s="186"/>
      <c r="AB170" s="27"/>
      <c r="AC170" s="21"/>
      <c r="AD170" s="21"/>
      <c r="AE170" s="27"/>
      <c r="AF170" s="27"/>
      <c r="AG170" s="27"/>
      <c r="AH170" s="27"/>
      <c r="AI170" s="34"/>
      <c r="AJ170" s="27"/>
      <c r="AK170" s="27"/>
      <c r="AL170" s="27"/>
      <c r="AM170" s="27"/>
      <c r="AN170" s="34"/>
      <c r="AO170" s="34"/>
      <c r="AP170" s="27"/>
      <c r="AQ170" s="34"/>
      <c r="AR170" s="27"/>
      <c r="AS170" s="27"/>
      <c r="AT170" s="34"/>
      <c r="AU170" s="27"/>
      <c r="AV170" s="27"/>
      <c r="AW170" s="27"/>
      <c r="AX170" s="27"/>
      <c r="AY170" s="34"/>
      <c r="AZ170" s="27"/>
      <c r="BA170" s="27"/>
      <c r="BB170" s="27"/>
      <c r="BC170" s="27"/>
      <c r="BD170" s="34"/>
      <c r="BE170" s="27"/>
      <c r="BF170" s="34"/>
      <c r="BG170" s="27"/>
      <c r="BH170" s="27"/>
      <c r="BI170" s="27"/>
      <c r="BJ170" s="34"/>
      <c r="BK170" s="27"/>
      <c r="BL170" s="27"/>
      <c r="BM170" s="27"/>
      <c r="BN170" s="27"/>
      <c r="BO170" s="27"/>
      <c r="BP170" s="34"/>
      <c r="BQ170" s="27"/>
      <c r="BR170" s="27"/>
      <c r="BS170" s="27"/>
      <c r="BT170" s="27"/>
      <c r="BU170" s="27"/>
      <c r="BV170" s="27"/>
      <c r="BW170" s="160"/>
      <c r="BX170" s="230"/>
      <c r="BY170" s="230"/>
      <c r="BZ170" s="186"/>
      <c r="CA170" s="34"/>
      <c r="CB170" s="27"/>
      <c r="CC170" s="186"/>
      <c r="CD170" s="34"/>
      <c r="CE170" s="27"/>
      <c r="CF170" s="186"/>
      <c r="CG170" s="34"/>
      <c r="CH170" s="27"/>
      <c r="CI170" s="186"/>
      <c r="CJ170" s="34"/>
      <c r="CK170" s="27"/>
      <c r="CL170" s="27"/>
      <c r="CM170" s="34"/>
      <c r="CN170" s="27"/>
      <c r="CO170" s="27"/>
      <c r="CP170" s="27"/>
      <c r="CQ170" s="34"/>
      <c r="CR170" s="178"/>
      <c r="CS170" s="178"/>
      <c r="CT170" s="320"/>
      <c r="CU170" s="178"/>
      <c r="CV170" s="178"/>
    </row>
    <row r="171" spans="1:100" x14ac:dyDescent="0.25">
      <c r="A171" s="354"/>
      <c r="B171" s="260" t="s">
        <v>179</v>
      </c>
      <c r="C171" s="289"/>
      <c r="D171" s="266" t="s">
        <v>274</v>
      </c>
      <c r="E171" s="184"/>
      <c r="F171" s="184"/>
      <c r="G171" s="184"/>
      <c r="H171" s="184"/>
      <c r="I171" s="184"/>
      <c r="J171" s="322"/>
      <c r="K171" s="186"/>
      <c r="L171" s="34"/>
      <c r="M171" s="186"/>
      <c r="N171" s="186"/>
      <c r="O171" s="186"/>
      <c r="P171" s="27"/>
      <c r="Q171" s="27"/>
      <c r="R171" s="27"/>
      <c r="S171" s="27"/>
      <c r="T171" s="160"/>
      <c r="U171" s="27"/>
      <c r="V171" s="27"/>
      <c r="W171" s="27"/>
      <c r="X171" s="27"/>
      <c r="Y171" s="34"/>
      <c r="Z171" s="186"/>
      <c r="AA171" s="186"/>
      <c r="AB171" s="27"/>
      <c r="AC171" s="21"/>
      <c r="AD171" s="21"/>
      <c r="AE171" s="27"/>
      <c r="AF171" s="27"/>
      <c r="AG171" s="27"/>
      <c r="AH171" s="27"/>
      <c r="AI171" s="34"/>
      <c r="AJ171" s="27"/>
      <c r="AK171" s="27"/>
      <c r="AL171" s="27"/>
      <c r="AM171" s="27"/>
      <c r="AN171" s="34"/>
      <c r="AO171" s="34"/>
      <c r="AP171" s="27"/>
      <c r="AQ171" s="34"/>
      <c r="AR171" s="27"/>
      <c r="AS171" s="27"/>
      <c r="AT171" s="34"/>
      <c r="AU171" s="27"/>
      <c r="AV171" s="27"/>
      <c r="AW171" s="27"/>
      <c r="AX171" s="27"/>
      <c r="AY171" s="34"/>
      <c r="AZ171" s="27"/>
      <c r="BA171" s="27"/>
      <c r="BB171" s="27"/>
      <c r="BC171" s="27"/>
      <c r="BD171" s="34"/>
      <c r="BE171" s="27"/>
      <c r="BF171" s="34"/>
      <c r="BG171" s="27"/>
      <c r="BH171" s="27"/>
      <c r="BI171" s="27"/>
      <c r="BJ171" s="34"/>
      <c r="BK171" s="27"/>
      <c r="BL171" s="27"/>
      <c r="BM171" s="27"/>
      <c r="BN171" s="27"/>
      <c r="BO171" s="27"/>
      <c r="BP171" s="34"/>
      <c r="BQ171" s="27"/>
      <c r="BR171" s="27"/>
      <c r="BS171" s="27"/>
      <c r="BT171" s="27"/>
      <c r="BU171" s="27"/>
      <c r="BV171" s="27"/>
      <c r="BW171" s="160"/>
      <c r="BX171" s="230"/>
      <c r="BY171" s="230"/>
      <c r="BZ171" s="230"/>
      <c r="CA171" s="231"/>
      <c r="CB171" s="27"/>
      <c r="CC171" s="27"/>
      <c r="CD171" s="34"/>
      <c r="CE171" s="27"/>
      <c r="CF171" s="27"/>
      <c r="CG171" s="34"/>
      <c r="CH171" s="27"/>
      <c r="CI171" s="27"/>
      <c r="CJ171" s="34"/>
      <c r="CK171" s="27"/>
      <c r="CL171" s="27"/>
      <c r="CM171" s="34"/>
      <c r="CN171" s="27"/>
      <c r="CO171" s="27"/>
      <c r="CP171" s="27"/>
      <c r="CQ171" s="34"/>
      <c r="CR171" s="178"/>
      <c r="CS171" s="178"/>
      <c r="CT171" s="320"/>
      <c r="CU171" s="178"/>
      <c r="CV171" s="178"/>
    </row>
    <row r="172" spans="1:100" ht="15.75" thickBot="1" x14ac:dyDescent="0.3">
      <c r="A172" s="354"/>
      <c r="B172" s="263"/>
      <c r="C172" s="291"/>
      <c r="D172" s="265"/>
      <c r="E172" s="184"/>
      <c r="F172" s="184"/>
      <c r="G172" s="184"/>
      <c r="H172" s="184"/>
      <c r="I172" s="184"/>
      <c r="J172" s="322"/>
      <c r="K172" s="186"/>
      <c r="L172" s="34"/>
      <c r="M172" s="186"/>
      <c r="N172" s="186"/>
      <c r="O172" s="186"/>
      <c r="P172" s="27"/>
      <c r="Q172" s="27"/>
      <c r="R172" s="27"/>
      <c r="S172" s="27"/>
      <c r="T172" s="160"/>
      <c r="U172" s="27"/>
      <c r="V172" s="27"/>
      <c r="W172" s="27"/>
      <c r="X172" s="27"/>
      <c r="Y172" s="34"/>
      <c r="Z172" s="186"/>
      <c r="AA172" s="186"/>
      <c r="AB172" s="27"/>
      <c r="AC172" s="21"/>
      <c r="AD172" s="21"/>
      <c r="AE172" s="27"/>
      <c r="AF172" s="27"/>
      <c r="AG172" s="27"/>
      <c r="AH172" s="27"/>
      <c r="AI172" s="34"/>
      <c r="AJ172" s="27"/>
      <c r="AK172" s="27"/>
      <c r="AL172" s="27"/>
      <c r="AM172" s="27"/>
      <c r="AN172" s="34"/>
      <c r="AO172" s="34"/>
      <c r="AP172" s="27"/>
      <c r="AQ172" s="34"/>
      <c r="AR172" s="27"/>
      <c r="AS172" s="27"/>
      <c r="AT172" s="34"/>
      <c r="AU172" s="27"/>
      <c r="AV172" s="27"/>
      <c r="AW172" s="27"/>
      <c r="AX172" s="27"/>
      <c r="AY172" s="34"/>
      <c r="AZ172" s="27"/>
      <c r="BA172" s="27"/>
      <c r="BB172" s="27"/>
      <c r="BC172" s="27"/>
      <c r="BD172" s="34"/>
      <c r="BE172" s="27"/>
      <c r="BF172" s="34"/>
      <c r="BG172" s="27"/>
      <c r="BH172" s="27"/>
      <c r="BI172" s="27"/>
      <c r="BJ172" s="34"/>
      <c r="BK172" s="27"/>
      <c r="BL172" s="27"/>
      <c r="BM172" s="27"/>
      <c r="BN172" s="27"/>
      <c r="BO172" s="27"/>
      <c r="BP172" s="34"/>
      <c r="BQ172" s="27"/>
      <c r="BR172" s="27"/>
      <c r="BS172" s="27"/>
      <c r="BT172" s="27"/>
      <c r="BU172" s="27"/>
      <c r="BV172" s="27"/>
      <c r="BW172" s="160"/>
      <c r="BX172" s="230"/>
      <c r="BY172" s="230"/>
      <c r="BZ172" s="230"/>
      <c r="CA172" s="231"/>
      <c r="CB172" s="27"/>
      <c r="CC172" s="27"/>
      <c r="CD172" s="34"/>
      <c r="CE172" s="27"/>
      <c r="CF172" s="27"/>
      <c r="CG172" s="34"/>
      <c r="CH172" s="27"/>
      <c r="CI172" s="27"/>
      <c r="CJ172" s="34"/>
      <c r="CK172" s="27"/>
      <c r="CL172" s="27"/>
      <c r="CM172" s="34"/>
      <c r="CN172" s="27"/>
      <c r="CO172" s="27"/>
      <c r="CP172" s="27"/>
      <c r="CQ172" s="34"/>
      <c r="CR172" s="178"/>
      <c r="CS172" s="178"/>
      <c r="CT172" s="320"/>
      <c r="CU172" s="178"/>
      <c r="CV172" s="178"/>
    </row>
    <row r="173" spans="1:100" ht="15.75" thickBot="1" x14ac:dyDescent="0.3">
      <c r="A173" s="354"/>
      <c r="B173" s="179"/>
      <c r="C173" s="179"/>
      <c r="D173" s="179"/>
      <c r="E173" s="184"/>
      <c r="F173" s="184"/>
      <c r="G173" s="184"/>
      <c r="H173" s="184"/>
      <c r="I173" s="184"/>
      <c r="J173" s="322"/>
      <c r="K173" s="186"/>
      <c r="L173" s="34"/>
      <c r="M173" s="186"/>
      <c r="N173" s="186"/>
      <c r="O173" s="186"/>
      <c r="P173" s="27"/>
      <c r="Q173" s="27"/>
      <c r="R173" s="27"/>
      <c r="S173" s="27"/>
      <c r="T173" s="160"/>
      <c r="U173" s="27"/>
      <c r="V173" s="27"/>
      <c r="W173" s="27"/>
      <c r="X173" s="27"/>
      <c r="Y173" s="34"/>
      <c r="Z173" s="186"/>
      <c r="AA173" s="186"/>
      <c r="AB173" s="27"/>
      <c r="AC173" s="21"/>
      <c r="AD173" s="21"/>
      <c r="AE173" s="27"/>
      <c r="AF173" s="27"/>
      <c r="AG173" s="27"/>
      <c r="AH173" s="27"/>
      <c r="AI173" s="34"/>
      <c r="AJ173" s="27"/>
      <c r="AK173" s="27"/>
      <c r="AL173" s="27"/>
      <c r="AM173" s="27"/>
      <c r="AN173" s="34"/>
      <c r="AO173" s="34"/>
      <c r="AP173" s="27"/>
      <c r="AQ173" s="34"/>
      <c r="AR173" s="27"/>
      <c r="AS173" s="27"/>
      <c r="AT173" s="34"/>
      <c r="AU173" s="27"/>
      <c r="AV173" s="27"/>
      <c r="AW173" s="27"/>
      <c r="AX173" s="27"/>
      <c r="AY173" s="34"/>
      <c r="AZ173" s="27"/>
      <c r="BA173" s="27"/>
      <c r="BB173" s="27"/>
      <c r="BC173" s="27"/>
      <c r="BD173" s="34"/>
      <c r="BE173" s="27"/>
      <c r="BF173" s="34"/>
      <c r="BG173" s="27"/>
      <c r="BH173" s="27"/>
      <c r="BI173" s="27"/>
      <c r="BJ173" s="34"/>
      <c r="BK173" s="27"/>
      <c r="BL173" s="27"/>
      <c r="BM173" s="27"/>
      <c r="BN173" s="27"/>
      <c r="BO173" s="27"/>
      <c r="BP173" s="34"/>
      <c r="BQ173" s="27"/>
      <c r="BR173" s="27"/>
      <c r="BS173" s="27"/>
      <c r="BT173" s="27"/>
      <c r="BU173" s="27"/>
      <c r="BV173" s="27"/>
      <c r="BW173" s="160"/>
      <c r="BX173" s="230"/>
      <c r="BY173" s="230"/>
      <c r="BZ173" s="230"/>
      <c r="CA173" s="231"/>
      <c r="CB173" s="27"/>
      <c r="CC173" s="27"/>
      <c r="CD173" s="34"/>
      <c r="CE173" s="27"/>
      <c r="CF173" s="27"/>
      <c r="CG173" s="34"/>
      <c r="CH173" s="27"/>
      <c r="CI173" s="27"/>
      <c r="CJ173" s="34"/>
      <c r="CK173" s="27"/>
      <c r="CL173" s="27"/>
      <c r="CM173" s="34"/>
      <c r="CN173" s="27"/>
      <c r="CO173" s="27"/>
      <c r="CP173" s="27"/>
      <c r="CQ173" s="34"/>
      <c r="CR173" s="178"/>
      <c r="CS173" s="178"/>
      <c r="CT173" s="320"/>
      <c r="CU173" s="178"/>
      <c r="CV173" s="178"/>
    </row>
    <row r="174" spans="1:100" ht="15.75" thickBot="1" x14ac:dyDescent="0.3">
      <c r="A174" s="354"/>
      <c r="B174" s="264" t="s">
        <v>258</v>
      </c>
      <c r="C174" s="287"/>
      <c r="D174" s="345" t="s">
        <v>284</v>
      </c>
      <c r="E174" s="184"/>
      <c r="F174" s="184"/>
      <c r="G174" s="184"/>
      <c r="H174" s="184"/>
      <c r="I174" s="184"/>
      <c r="J174" s="322"/>
      <c r="K174" s="186"/>
      <c r="L174" s="34"/>
      <c r="M174" s="186"/>
      <c r="N174" s="186"/>
      <c r="O174" s="186"/>
      <c r="P174" s="27"/>
      <c r="Q174" s="27"/>
      <c r="R174" s="27"/>
      <c r="S174" s="27"/>
      <c r="T174" s="160"/>
      <c r="U174" s="27"/>
      <c r="V174" s="27"/>
      <c r="W174" s="27"/>
      <c r="X174" s="27"/>
      <c r="Y174" s="34"/>
      <c r="Z174" s="186"/>
      <c r="AA174" s="186"/>
      <c r="AB174" s="27"/>
      <c r="AC174" s="21"/>
      <c r="AD174" s="21"/>
      <c r="AE174" s="27"/>
      <c r="AF174" s="27"/>
      <c r="AG174" s="27"/>
      <c r="AH174" s="27"/>
      <c r="AI174" s="34"/>
      <c r="AJ174" s="27"/>
      <c r="AK174" s="27"/>
      <c r="AL174" s="27"/>
      <c r="AM174" s="27"/>
      <c r="AN174" s="34"/>
      <c r="AO174" s="34"/>
      <c r="AP174" s="27"/>
      <c r="AQ174" s="34"/>
      <c r="AR174" s="27"/>
      <c r="AS174" s="27"/>
      <c r="AT174" s="34"/>
      <c r="AU174" s="27"/>
      <c r="AV174" s="27"/>
      <c r="AW174" s="27"/>
      <c r="AX174" s="27"/>
      <c r="AY174" s="34"/>
      <c r="AZ174" s="27"/>
      <c r="BA174" s="27"/>
      <c r="BB174" s="27"/>
      <c r="BC174" s="27"/>
      <c r="BD174" s="34"/>
      <c r="BE174" s="27"/>
      <c r="BF174" s="34"/>
      <c r="BG174" s="27"/>
      <c r="BH174" s="27"/>
      <c r="BI174" s="27"/>
      <c r="BJ174" s="34"/>
      <c r="BK174" s="27"/>
      <c r="BL174" s="27"/>
      <c r="BM174" s="27"/>
      <c r="BN174" s="27"/>
      <c r="BO174" s="27"/>
      <c r="BP174" s="34"/>
      <c r="BQ174" s="27"/>
      <c r="BR174" s="27"/>
      <c r="BS174" s="27"/>
      <c r="BT174" s="27"/>
      <c r="BU174" s="27"/>
      <c r="BV174" s="27"/>
      <c r="BW174" s="160"/>
      <c r="BX174" s="230"/>
      <c r="BY174" s="230"/>
      <c r="BZ174" s="230"/>
      <c r="CA174" s="231"/>
      <c r="CB174" s="27"/>
      <c r="CC174" s="27"/>
      <c r="CD174" s="34"/>
      <c r="CE174" s="27"/>
      <c r="CF174" s="27"/>
      <c r="CG174" s="34"/>
      <c r="CH174" s="27"/>
      <c r="CI174" s="27"/>
      <c r="CJ174" s="34"/>
      <c r="CK174" s="27"/>
      <c r="CL174" s="27"/>
      <c r="CM174" s="34"/>
      <c r="CN174" s="27"/>
      <c r="CO174" s="27"/>
      <c r="CP174" s="27"/>
      <c r="CQ174" s="34"/>
      <c r="CR174" s="178"/>
      <c r="CS174" s="178"/>
      <c r="CT174" s="320"/>
      <c r="CU174" s="178"/>
      <c r="CV174" s="178"/>
    </row>
    <row r="175" spans="1:100" x14ac:dyDescent="0.25">
      <c r="A175" s="354"/>
      <c r="B175" s="259" t="s">
        <v>259</v>
      </c>
      <c r="C175" s="288"/>
      <c r="D175" s="342"/>
      <c r="E175" s="184"/>
      <c r="F175" s="184"/>
      <c r="G175" s="184"/>
      <c r="H175" s="184"/>
      <c r="I175" s="184"/>
      <c r="J175" s="322"/>
      <c r="K175" s="186"/>
      <c r="L175" s="34"/>
      <c r="M175" s="186"/>
      <c r="N175" s="186"/>
      <c r="O175" s="186"/>
      <c r="P175" s="27"/>
      <c r="Q175" s="27"/>
      <c r="R175" s="27"/>
      <c r="S175" s="27"/>
      <c r="T175" s="160"/>
      <c r="U175" s="27"/>
      <c r="V175" s="27"/>
      <c r="W175" s="27"/>
      <c r="X175" s="27"/>
      <c r="Y175" s="34"/>
      <c r="Z175" s="186"/>
      <c r="AA175" s="186"/>
      <c r="AB175" s="27"/>
      <c r="AC175" s="21"/>
      <c r="AD175" s="21"/>
      <c r="AE175" s="27"/>
      <c r="AF175" s="27"/>
      <c r="AG175" s="27"/>
      <c r="AH175" s="27"/>
      <c r="AI175" s="34"/>
      <c r="AJ175" s="27"/>
      <c r="AK175" s="27"/>
      <c r="AL175" s="27"/>
      <c r="AM175" s="27"/>
      <c r="AN175" s="34"/>
      <c r="AO175" s="34"/>
      <c r="AP175" s="27"/>
      <c r="AQ175" s="34"/>
      <c r="AR175" s="27"/>
      <c r="AS175" s="27"/>
      <c r="AT175" s="34"/>
      <c r="AU175" s="27"/>
      <c r="AV175" s="27"/>
      <c r="AW175" s="27"/>
      <c r="AX175" s="27"/>
      <c r="AY175" s="34"/>
      <c r="AZ175" s="27"/>
      <c r="BA175" s="27"/>
      <c r="BB175" s="27"/>
      <c r="BC175" s="27"/>
      <c r="BD175" s="34"/>
      <c r="BE175" s="27"/>
      <c r="BF175" s="34"/>
      <c r="BG175" s="27"/>
      <c r="BH175" s="27"/>
      <c r="BI175" s="27"/>
      <c r="BJ175" s="34"/>
      <c r="BK175" s="27"/>
      <c r="BL175" s="27"/>
      <c r="BM175" s="27"/>
      <c r="BN175" s="27"/>
      <c r="BO175" s="27"/>
      <c r="BP175" s="34"/>
      <c r="BQ175" s="27"/>
      <c r="BR175" s="27"/>
      <c r="BS175" s="27"/>
      <c r="BT175" s="27"/>
      <c r="BU175" s="27"/>
      <c r="BV175" s="27"/>
      <c r="BW175" s="160"/>
      <c r="BX175" s="230"/>
      <c r="BY175" s="230"/>
      <c r="BZ175" s="230"/>
      <c r="CA175" s="231"/>
      <c r="CB175" s="27"/>
      <c r="CC175" s="27"/>
      <c r="CD175" s="34"/>
      <c r="CE175" s="27"/>
      <c r="CF175" s="27"/>
      <c r="CG175" s="34"/>
      <c r="CH175" s="27"/>
      <c r="CI175" s="27"/>
      <c r="CJ175" s="34"/>
      <c r="CK175" s="27"/>
      <c r="CL175" s="27"/>
      <c r="CM175" s="34"/>
      <c r="CN175" s="27"/>
      <c r="CO175" s="27"/>
      <c r="CP175" s="27"/>
      <c r="CQ175" s="34"/>
      <c r="CR175" s="178"/>
      <c r="CS175" s="178"/>
      <c r="CT175" s="320"/>
      <c r="CU175" s="178"/>
      <c r="CV175" s="178"/>
    </row>
    <row r="176" spans="1:100" x14ac:dyDescent="0.25">
      <c r="A176" s="354"/>
      <c r="B176" s="260" t="s">
        <v>260</v>
      </c>
      <c r="C176" s="289"/>
      <c r="D176" s="355">
        <v>24.9</v>
      </c>
      <c r="E176" s="184"/>
      <c r="F176" s="184"/>
      <c r="G176" s="184"/>
      <c r="H176" s="184"/>
      <c r="I176" s="184"/>
      <c r="J176" s="322"/>
      <c r="K176" s="186"/>
      <c r="L176" s="34"/>
      <c r="M176" s="186"/>
      <c r="N176" s="186"/>
      <c r="O176" s="186"/>
      <c r="P176" s="27"/>
      <c r="Q176" s="27"/>
      <c r="R176" s="27"/>
      <c r="S176" s="27"/>
      <c r="T176" s="160"/>
      <c r="U176" s="27"/>
      <c r="V176" s="27"/>
      <c r="W176" s="27"/>
      <c r="X176" s="27"/>
      <c r="Y176" s="34"/>
      <c r="Z176" s="186"/>
      <c r="AA176" s="186"/>
      <c r="AB176" s="27"/>
      <c r="AC176" s="21"/>
      <c r="AD176" s="21"/>
      <c r="AE176" s="27"/>
      <c r="AF176" s="27"/>
      <c r="AG176" s="27"/>
      <c r="AH176" s="27"/>
      <c r="AI176" s="34"/>
      <c r="AJ176" s="27"/>
      <c r="AK176" s="27"/>
      <c r="AL176" s="27"/>
      <c r="AM176" s="27"/>
      <c r="AN176" s="34"/>
      <c r="AO176" s="34"/>
      <c r="AP176" s="27"/>
      <c r="AQ176" s="34"/>
      <c r="AR176" s="27"/>
      <c r="AS176" s="27"/>
      <c r="AT176" s="34"/>
      <c r="AU176" s="27"/>
      <c r="AV176" s="27"/>
      <c r="AW176" s="27"/>
      <c r="AX176" s="27"/>
      <c r="AY176" s="34"/>
      <c r="AZ176" s="27"/>
      <c r="BA176" s="27"/>
      <c r="BB176" s="27"/>
      <c r="BC176" s="27"/>
      <c r="BD176" s="34"/>
      <c r="BE176" s="27"/>
      <c r="BF176" s="34"/>
      <c r="BG176" s="27"/>
      <c r="BH176" s="27"/>
      <c r="BI176" s="27"/>
      <c r="BJ176" s="34"/>
      <c r="BK176" s="27"/>
      <c r="BL176" s="27"/>
      <c r="BM176" s="27"/>
      <c r="BN176" s="27"/>
      <c r="BO176" s="27"/>
      <c r="BP176" s="34"/>
      <c r="BQ176" s="27"/>
      <c r="BR176" s="27"/>
      <c r="BS176" s="27"/>
      <c r="BT176" s="27"/>
      <c r="BU176" s="27"/>
      <c r="BV176" s="27"/>
      <c r="BW176" s="160"/>
      <c r="BX176" s="230"/>
      <c r="BY176" s="230"/>
      <c r="BZ176" s="230"/>
      <c r="CA176" s="231"/>
      <c r="CB176" s="27"/>
      <c r="CC176" s="27"/>
      <c r="CD176" s="34"/>
      <c r="CE176" s="27"/>
      <c r="CF176" s="27"/>
      <c r="CG176" s="34"/>
      <c r="CH176" s="27"/>
      <c r="CI176" s="27"/>
      <c r="CJ176" s="34"/>
      <c r="CK176" s="27"/>
      <c r="CL176" s="27"/>
      <c r="CM176" s="34"/>
      <c r="CN176" s="27"/>
      <c r="CO176" s="27"/>
      <c r="CP176" s="27"/>
      <c r="CQ176" s="34"/>
      <c r="CR176" s="178"/>
      <c r="CS176" s="178"/>
      <c r="CT176" s="320"/>
      <c r="CU176" s="178"/>
      <c r="CV176" s="178"/>
    </row>
    <row r="177" spans="1:112" x14ac:dyDescent="0.25">
      <c r="A177" s="354"/>
      <c r="B177" s="260" t="s">
        <v>172</v>
      </c>
      <c r="C177" s="289"/>
      <c r="D177" s="344"/>
      <c r="E177" s="184"/>
      <c r="F177" s="184"/>
      <c r="G177" s="184"/>
      <c r="H177" s="184"/>
      <c r="I177" s="184"/>
      <c r="J177" s="322"/>
      <c r="K177" s="186"/>
      <c r="L177" s="34"/>
      <c r="M177" s="186"/>
      <c r="N177" s="186"/>
      <c r="O177" s="186"/>
      <c r="P177" s="27"/>
      <c r="Q177" s="27"/>
      <c r="R177" s="27"/>
      <c r="S177" s="27"/>
      <c r="T177" s="160"/>
      <c r="U177" s="27"/>
      <c r="V177" s="27"/>
      <c r="W177" s="27"/>
      <c r="X177" s="27"/>
      <c r="Y177" s="34"/>
      <c r="Z177" s="186"/>
      <c r="AA177" s="186"/>
      <c r="AB177" s="27"/>
      <c r="AC177" s="21"/>
      <c r="AD177" s="21"/>
      <c r="AE177" s="27"/>
      <c r="AF177" s="27"/>
      <c r="AG177" s="27"/>
      <c r="AH177" s="27"/>
      <c r="AI177" s="34"/>
      <c r="AJ177" s="27"/>
      <c r="AK177" s="27"/>
      <c r="AL177" s="27"/>
      <c r="AM177" s="27"/>
      <c r="AN177" s="34"/>
      <c r="AO177" s="34"/>
      <c r="AP177" s="27"/>
      <c r="AQ177" s="34"/>
      <c r="AR177" s="27"/>
      <c r="AS177" s="27"/>
      <c r="AT177" s="34"/>
      <c r="AU177" s="27"/>
      <c r="AV177" s="27"/>
      <c r="AW177" s="27"/>
      <c r="AX177" s="27"/>
      <c r="AY177" s="34"/>
      <c r="AZ177" s="27"/>
      <c r="BA177" s="27"/>
      <c r="BB177" s="27"/>
      <c r="BC177" s="27"/>
      <c r="BD177" s="34"/>
      <c r="BE177" s="27"/>
      <c r="BF177" s="34"/>
      <c r="BG177" s="27"/>
      <c r="BH177" s="27"/>
      <c r="BI177" s="27"/>
      <c r="BJ177" s="34"/>
      <c r="BK177" s="27"/>
      <c r="BL177" s="27"/>
      <c r="BM177" s="27"/>
      <c r="BN177" s="27"/>
      <c r="BO177" s="27"/>
      <c r="BP177" s="34"/>
      <c r="BQ177" s="27"/>
      <c r="BR177" s="27"/>
      <c r="BS177" s="27"/>
      <c r="BT177" s="27"/>
      <c r="BU177" s="27"/>
      <c r="BV177" s="27"/>
      <c r="BW177" s="160"/>
      <c r="BX177" s="230"/>
      <c r="BY177" s="230"/>
      <c r="BZ177" s="230"/>
      <c r="CA177" s="231"/>
      <c r="CB177" s="27"/>
      <c r="CC177" s="27"/>
      <c r="CD177" s="34"/>
      <c r="CE177" s="27"/>
      <c r="CF177" s="27"/>
      <c r="CG177" s="34"/>
      <c r="CH177" s="27"/>
      <c r="CI177" s="27"/>
      <c r="CJ177" s="34"/>
      <c r="CK177" s="27"/>
      <c r="CL177" s="27"/>
      <c r="CM177" s="34"/>
      <c r="CN177" s="27"/>
      <c r="CO177" s="27"/>
      <c r="CP177" s="27"/>
      <c r="CQ177" s="34"/>
      <c r="CR177" s="178"/>
      <c r="CS177" s="178"/>
      <c r="CT177" s="320"/>
      <c r="CU177" s="178"/>
      <c r="CV177" s="178"/>
    </row>
    <row r="178" spans="1:112" x14ac:dyDescent="0.25">
      <c r="A178" s="354"/>
      <c r="B178" s="260"/>
      <c r="C178" s="289"/>
      <c r="D178" s="261"/>
      <c r="E178" s="184"/>
      <c r="F178" s="184"/>
      <c r="G178" s="184"/>
      <c r="H178" s="184"/>
      <c r="I178" s="184"/>
      <c r="J178" s="322"/>
      <c r="K178" s="186"/>
      <c r="L178" s="34"/>
      <c r="M178" s="186"/>
      <c r="N178" s="186"/>
      <c r="O178" s="186"/>
      <c r="P178" s="27"/>
      <c r="Q178" s="27"/>
      <c r="R178" s="27"/>
      <c r="S178" s="27"/>
      <c r="T178" s="160"/>
      <c r="U178" s="27"/>
      <c r="V178" s="27"/>
      <c r="W178" s="27"/>
      <c r="X178" s="27"/>
      <c r="Y178" s="34"/>
      <c r="Z178" s="186"/>
      <c r="AA178" s="186"/>
      <c r="AB178" s="27"/>
      <c r="AC178" s="21"/>
      <c r="AD178" s="21"/>
      <c r="AE178" s="27"/>
      <c r="AF178" s="27"/>
      <c r="AG178" s="27"/>
      <c r="AH178" s="27"/>
      <c r="AI178" s="34"/>
      <c r="AJ178" s="27"/>
      <c r="AK178" s="27"/>
      <c r="AL178" s="27"/>
      <c r="AM178" s="27"/>
      <c r="AN178" s="34"/>
      <c r="AO178" s="34"/>
      <c r="AP178" s="27"/>
      <c r="AQ178" s="34"/>
      <c r="AR178" s="27"/>
      <c r="AS178" s="27"/>
      <c r="AT178" s="34"/>
      <c r="AU178" s="27"/>
      <c r="AV178" s="27"/>
      <c r="AW178" s="27"/>
      <c r="AX178" s="27"/>
      <c r="AY178" s="34"/>
      <c r="AZ178" s="27"/>
      <c r="BA178" s="27"/>
      <c r="BB178" s="27"/>
      <c r="BC178" s="27"/>
      <c r="BD178" s="34"/>
      <c r="BE178" s="27"/>
      <c r="BF178" s="34"/>
      <c r="BG178" s="27"/>
      <c r="BH178" s="27"/>
      <c r="BI178" s="27"/>
      <c r="BJ178" s="34"/>
      <c r="BK178" s="27"/>
      <c r="BL178" s="27"/>
      <c r="BM178" s="27"/>
      <c r="BN178" s="27"/>
      <c r="BO178" s="27"/>
      <c r="BP178" s="34"/>
      <c r="BQ178" s="27"/>
      <c r="BR178" s="27"/>
      <c r="BS178" s="27"/>
      <c r="BT178" s="27"/>
      <c r="BU178" s="27"/>
      <c r="BV178" s="27"/>
      <c r="BW178" s="160"/>
      <c r="BX178" s="230"/>
      <c r="BY178" s="230"/>
      <c r="BZ178" s="230"/>
      <c r="CA178" s="231"/>
      <c r="CB178" s="27"/>
      <c r="CC178" s="27"/>
      <c r="CD178" s="34"/>
      <c r="CE178" s="27"/>
      <c r="CF178" s="27"/>
      <c r="CG178" s="34"/>
      <c r="CH178" s="27"/>
      <c r="CI178" s="27"/>
      <c r="CJ178" s="34"/>
      <c r="CK178" s="27"/>
      <c r="CL178" s="27"/>
      <c r="CM178" s="34"/>
      <c r="CN178" s="27"/>
      <c r="CO178" s="27"/>
      <c r="CP178" s="27"/>
      <c r="CQ178" s="34"/>
      <c r="CR178" s="178"/>
      <c r="CS178" s="178"/>
      <c r="CT178" s="320"/>
      <c r="CU178" s="178"/>
      <c r="CV178" s="178"/>
    </row>
    <row r="179" spans="1:112" x14ac:dyDescent="0.25">
      <c r="A179" s="354"/>
      <c r="B179" s="260" t="s">
        <v>262</v>
      </c>
      <c r="C179" s="289"/>
      <c r="D179" s="262"/>
      <c r="E179" s="184"/>
      <c r="F179" s="184"/>
      <c r="G179" s="184"/>
      <c r="H179" s="184"/>
      <c r="I179" s="184"/>
      <c r="J179" s="322"/>
      <c r="K179" s="186"/>
      <c r="L179" s="34"/>
      <c r="M179" s="186"/>
      <c r="N179" s="186"/>
      <c r="O179" s="186"/>
      <c r="P179" s="27"/>
      <c r="Q179" s="27"/>
      <c r="R179" s="27"/>
      <c r="S179" s="27"/>
      <c r="T179" s="160"/>
      <c r="U179" s="27"/>
      <c r="V179" s="27"/>
      <c r="W179" s="27"/>
      <c r="X179" s="27"/>
      <c r="Y179" s="34"/>
      <c r="Z179" s="186"/>
      <c r="AA179" s="186"/>
      <c r="AB179" s="27"/>
      <c r="AC179" s="21"/>
      <c r="AD179" s="21"/>
      <c r="AE179" s="27"/>
      <c r="AF179" s="27"/>
      <c r="AG179" s="27"/>
      <c r="AH179" s="27"/>
      <c r="AI179" s="34"/>
      <c r="AJ179" s="27"/>
      <c r="AK179" s="27"/>
      <c r="AL179" s="27"/>
      <c r="AM179" s="27"/>
      <c r="AN179" s="34"/>
      <c r="AO179" s="34"/>
      <c r="AP179" s="27"/>
      <c r="AQ179" s="34"/>
      <c r="AR179" s="27"/>
      <c r="AS179" s="27"/>
      <c r="AT179" s="34"/>
      <c r="AU179" s="27"/>
      <c r="AV179" s="27"/>
      <c r="AW179" s="27"/>
      <c r="AX179" s="27"/>
      <c r="AY179" s="34"/>
      <c r="AZ179" s="27"/>
      <c r="BA179" s="27"/>
      <c r="BB179" s="27"/>
      <c r="BC179" s="27"/>
      <c r="BD179" s="34"/>
      <c r="BE179" s="27"/>
      <c r="BF179" s="34"/>
      <c r="BG179" s="27"/>
      <c r="BH179" s="27"/>
      <c r="BI179" s="27"/>
      <c r="BJ179" s="34"/>
      <c r="BK179" s="27"/>
      <c r="BL179" s="27"/>
      <c r="BM179" s="27"/>
      <c r="BN179" s="27"/>
      <c r="BO179" s="27"/>
      <c r="BP179" s="34"/>
      <c r="BQ179" s="27"/>
      <c r="BR179" s="27"/>
      <c r="BS179" s="27"/>
      <c r="BT179" s="27"/>
      <c r="BU179" s="27"/>
      <c r="BV179" s="27"/>
      <c r="BW179" s="160"/>
      <c r="BX179" s="230"/>
      <c r="BY179" s="230"/>
      <c r="BZ179" s="230"/>
      <c r="CA179" s="231"/>
      <c r="CB179" s="27"/>
      <c r="CC179" s="27"/>
      <c r="CD179" s="34"/>
      <c r="CE179" s="27"/>
      <c r="CF179" s="27"/>
      <c r="CG179" s="34"/>
      <c r="CH179" s="27"/>
      <c r="CI179" s="27"/>
      <c r="CJ179" s="34"/>
      <c r="CK179" s="27"/>
      <c r="CL179" s="27"/>
      <c r="CM179" s="34"/>
      <c r="CN179" s="27"/>
      <c r="CO179" s="27"/>
      <c r="CP179" s="27"/>
      <c r="CQ179" s="34"/>
      <c r="CR179" s="178"/>
      <c r="CS179" s="178"/>
      <c r="CT179" s="320"/>
      <c r="CU179" s="178"/>
      <c r="CV179" s="178"/>
    </row>
    <row r="180" spans="1:112" x14ac:dyDescent="0.25">
      <c r="A180" s="354"/>
      <c r="B180" s="115" t="s">
        <v>239</v>
      </c>
      <c r="C180" s="290"/>
      <c r="D180" s="343"/>
      <c r="E180" s="184"/>
      <c r="F180" s="184"/>
      <c r="G180" s="184"/>
      <c r="H180" s="184"/>
      <c r="I180" s="184"/>
      <c r="J180" s="322"/>
      <c r="K180" s="186"/>
      <c r="L180" s="34"/>
      <c r="M180" s="186"/>
      <c r="N180" s="186"/>
      <c r="O180" s="186"/>
      <c r="P180" s="27"/>
      <c r="Q180" s="27"/>
      <c r="R180" s="27"/>
      <c r="S180" s="27"/>
      <c r="T180" s="160"/>
      <c r="U180" s="27"/>
      <c r="V180" s="27"/>
      <c r="W180" s="27"/>
      <c r="X180" s="27"/>
      <c r="Y180" s="34"/>
      <c r="Z180" s="186"/>
      <c r="AA180" s="186"/>
      <c r="AB180" s="27"/>
      <c r="AC180" s="21"/>
      <c r="AD180" s="21"/>
      <c r="AE180" s="27"/>
      <c r="AF180" s="27"/>
      <c r="AG180" s="27"/>
      <c r="AH180" s="27"/>
      <c r="AI180" s="34"/>
      <c r="AJ180" s="27"/>
      <c r="AK180" s="27"/>
      <c r="AL180" s="27"/>
      <c r="AM180" s="27"/>
      <c r="AN180" s="34"/>
      <c r="AO180" s="34"/>
      <c r="AP180" s="27"/>
      <c r="AQ180" s="34"/>
      <c r="AR180" s="27"/>
      <c r="AS180" s="27"/>
      <c r="AT180" s="34"/>
      <c r="AU180" s="27"/>
      <c r="AV180" s="27"/>
      <c r="AW180" s="27"/>
      <c r="AX180" s="27"/>
      <c r="AY180" s="34"/>
      <c r="AZ180" s="27"/>
      <c r="BA180" s="27"/>
      <c r="BB180" s="27"/>
      <c r="BC180" s="27"/>
      <c r="BD180" s="34"/>
      <c r="BE180" s="27"/>
      <c r="BF180" s="34"/>
      <c r="BG180" s="27"/>
      <c r="BH180" s="27"/>
      <c r="BI180" s="27"/>
      <c r="BJ180" s="34"/>
      <c r="BK180" s="27"/>
      <c r="BL180" s="27"/>
      <c r="BM180" s="27"/>
      <c r="BN180" s="27"/>
      <c r="BO180" s="27"/>
      <c r="BP180" s="34"/>
      <c r="BQ180" s="27"/>
      <c r="BR180" s="27"/>
      <c r="BS180" s="27"/>
      <c r="BT180" s="27"/>
      <c r="BU180" s="27"/>
      <c r="BV180" s="27"/>
      <c r="BW180" s="160"/>
      <c r="BX180" s="230"/>
      <c r="BY180" s="230"/>
      <c r="BZ180" s="230"/>
      <c r="CA180" s="231"/>
      <c r="CB180" s="27"/>
      <c r="CC180" s="27"/>
      <c r="CD180" s="34"/>
      <c r="CE180" s="27"/>
      <c r="CF180" s="27"/>
      <c r="CG180" s="34"/>
      <c r="CH180" s="27"/>
      <c r="CI180" s="27"/>
      <c r="CJ180" s="34"/>
      <c r="CK180" s="27"/>
      <c r="CL180" s="27"/>
      <c r="CM180" s="34"/>
      <c r="CN180" s="27"/>
      <c r="CO180" s="27"/>
      <c r="CP180" s="27"/>
      <c r="CQ180" s="34"/>
      <c r="CR180" s="178"/>
      <c r="CS180" s="178"/>
      <c r="CT180" s="320"/>
      <c r="CU180" s="178"/>
      <c r="CV180" s="178"/>
    </row>
    <row r="181" spans="1:112" x14ac:dyDescent="0.25">
      <c r="A181" s="354"/>
      <c r="B181" s="115" t="s">
        <v>238</v>
      </c>
      <c r="C181" s="290"/>
      <c r="D181" s="343"/>
      <c r="E181" s="184"/>
      <c r="F181" s="184"/>
      <c r="G181" s="184"/>
      <c r="H181" s="184"/>
      <c r="I181" s="184"/>
      <c r="J181" s="322"/>
      <c r="K181" s="186"/>
      <c r="L181" s="34"/>
      <c r="M181" s="186"/>
      <c r="N181" s="186"/>
      <c r="O181" s="186"/>
      <c r="P181" s="27"/>
      <c r="Q181" s="27"/>
      <c r="R181" s="27"/>
      <c r="S181" s="27"/>
      <c r="T181" s="160"/>
      <c r="U181" s="27"/>
      <c r="V181" s="27"/>
      <c r="W181" s="27"/>
      <c r="X181" s="27"/>
      <c r="Y181" s="34"/>
      <c r="Z181" s="186"/>
      <c r="AA181" s="186"/>
      <c r="AB181" s="27"/>
      <c r="AC181" s="21"/>
      <c r="AD181" s="21"/>
      <c r="AE181" s="27"/>
      <c r="AF181" s="27"/>
      <c r="AG181" s="27"/>
      <c r="AH181" s="27"/>
      <c r="AI181" s="34"/>
      <c r="AJ181" s="27"/>
      <c r="AK181" s="27"/>
      <c r="AL181" s="27"/>
      <c r="AM181" s="27"/>
      <c r="AN181" s="34"/>
      <c r="AO181" s="34"/>
      <c r="AP181" s="27"/>
      <c r="AQ181" s="34"/>
      <c r="AR181" s="27"/>
      <c r="AS181" s="27"/>
      <c r="AT181" s="34"/>
      <c r="AU181" s="27"/>
      <c r="AV181" s="27"/>
      <c r="AW181" s="27"/>
      <c r="AX181" s="27"/>
      <c r="AY181" s="34"/>
      <c r="AZ181" s="27"/>
      <c r="BA181" s="27"/>
      <c r="BB181" s="27"/>
      <c r="BC181" s="27"/>
      <c r="BD181" s="34"/>
      <c r="BE181" s="27"/>
      <c r="BF181" s="34"/>
      <c r="BG181" s="27"/>
      <c r="BH181" s="27"/>
      <c r="BI181" s="27"/>
      <c r="BJ181" s="34"/>
      <c r="BK181" s="27"/>
      <c r="BL181" s="27"/>
      <c r="BM181" s="27"/>
      <c r="BN181" s="27"/>
      <c r="BO181" s="27"/>
      <c r="BP181" s="34"/>
      <c r="BQ181" s="27"/>
      <c r="BR181" s="27"/>
      <c r="BS181" s="27"/>
      <c r="BT181" s="27"/>
      <c r="BU181" s="27"/>
      <c r="BV181" s="27"/>
      <c r="BW181" s="160"/>
      <c r="BX181" s="230"/>
      <c r="BY181" s="230"/>
      <c r="BZ181" s="230"/>
      <c r="CA181" s="231"/>
      <c r="CB181" s="27"/>
      <c r="CC181" s="27"/>
      <c r="CD181" s="34"/>
      <c r="CE181" s="27"/>
      <c r="CF181" s="27"/>
      <c r="CG181" s="34"/>
      <c r="CH181" s="27"/>
      <c r="CI181" s="27"/>
      <c r="CJ181" s="34"/>
      <c r="CK181" s="27"/>
      <c r="CL181" s="27"/>
      <c r="CM181" s="34"/>
      <c r="CN181" s="27"/>
      <c r="CO181" s="27"/>
      <c r="CP181" s="27"/>
      <c r="CQ181" s="34"/>
      <c r="CR181" s="178"/>
      <c r="CS181" s="178"/>
      <c r="CT181" s="320"/>
      <c r="CU181" s="178"/>
      <c r="CV181" s="178"/>
    </row>
    <row r="182" spans="1:112" x14ac:dyDescent="0.25">
      <c r="A182" s="354"/>
      <c r="B182" s="115" t="s">
        <v>237</v>
      </c>
      <c r="C182" s="290"/>
      <c r="D182" s="343"/>
      <c r="E182" s="184"/>
      <c r="F182" s="184"/>
      <c r="G182" s="184"/>
      <c r="H182" s="184"/>
      <c r="I182" s="184"/>
      <c r="J182" s="322"/>
      <c r="K182" s="186"/>
      <c r="L182" s="34"/>
      <c r="M182" s="186"/>
      <c r="N182" s="186"/>
      <c r="O182" s="186"/>
      <c r="P182" s="27"/>
      <c r="Q182" s="27"/>
      <c r="R182" s="27"/>
      <c r="S182" s="27"/>
      <c r="T182" s="160"/>
      <c r="U182" s="27"/>
      <c r="V182" s="27"/>
      <c r="W182" s="27"/>
      <c r="X182" s="27"/>
      <c r="Y182" s="34"/>
      <c r="Z182" s="186"/>
      <c r="AA182" s="186"/>
      <c r="AB182" s="27"/>
      <c r="AC182" s="21"/>
      <c r="AD182" s="21"/>
      <c r="AE182" s="27"/>
      <c r="AF182" s="27"/>
      <c r="AG182" s="27"/>
      <c r="AH182" s="27"/>
      <c r="AI182" s="34"/>
      <c r="AJ182" s="27"/>
      <c r="AK182" s="27"/>
      <c r="AL182" s="27"/>
      <c r="AM182" s="27"/>
      <c r="AN182" s="34"/>
      <c r="AO182" s="34"/>
      <c r="AP182" s="27"/>
      <c r="AQ182" s="34"/>
      <c r="AR182" s="27"/>
      <c r="AS182" s="27"/>
      <c r="AT182" s="34"/>
      <c r="AU182" s="27"/>
      <c r="AV182" s="27"/>
      <c r="AW182" s="27"/>
      <c r="AX182" s="27"/>
      <c r="AY182" s="34"/>
      <c r="AZ182" s="27"/>
      <c r="BA182" s="27"/>
      <c r="BB182" s="27"/>
      <c r="BC182" s="27"/>
      <c r="BD182" s="34"/>
      <c r="BE182" s="27"/>
      <c r="BF182" s="34"/>
      <c r="BG182" s="27"/>
      <c r="BH182" s="27"/>
      <c r="BI182" s="27"/>
      <c r="BJ182" s="34"/>
      <c r="BK182" s="27"/>
      <c r="BL182" s="27"/>
      <c r="BM182" s="27"/>
      <c r="BN182" s="27"/>
      <c r="BO182" s="27"/>
      <c r="BP182" s="34"/>
      <c r="BQ182" s="27"/>
      <c r="BR182" s="27"/>
      <c r="BS182" s="27"/>
      <c r="BT182" s="27"/>
      <c r="BU182" s="27"/>
      <c r="BV182" s="27"/>
      <c r="BW182" s="160"/>
      <c r="BX182" s="230"/>
      <c r="BY182" s="230"/>
      <c r="BZ182" s="230"/>
      <c r="CA182" s="231"/>
      <c r="CB182" s="27"/>
      <c r="CC182" s="27"/>
      <c r="CD182" s="34"/>
      <c r="CE182" s="27"/>
      <c r="CF182" s="27"/>
      <c r="CG182" s="34"/>
      <c r="CH182" s="27"/>
      <c r="CI182" s="27"/>
      <c r="CJ182" s="34"/>
      <c r="CK182" s="27"/>
      <c r="CL182" s="27"/>
      <c r="CM182" s="34"/>
      <c r="CN182" s="27"/>
      <c r="CO182" s="27"/>
      <c r="CP182" s="27"/>
      <c r="CQ182" s="34"/>
      <c r="CR182" s="178"/>
      <c r="CS182" s="178"/>
      <c r="CT182" s="320"/>
      <c r="CU182" s="178"/>
      <c r="CV182" s="178"/>
    </row>
    <row r="183" spans="1:112" x14ac:dyDescent="0.25">
      <c r="A183" s="354"/>
      <c r="B183" s="115" t="s">
        <v>241</v>
      </c>
      <c r="C183" s="290"/>
      <c r="D183" s="344"/>
      <c r="E183" s="184"/>
      <c r="F183" s="184"/>
      <c r="G183" s="184"/>
      <c r="H183" s="184"/>
      <c r="I183" s="184"/>
      <c r="J183" s="322"/>
      <c r="K183" s="186"/>
      <c r="L183" s="34"/>
      <c r="M183" s="186"/>
      <c r="N183" s="186"/>
      <c r="O183" s="186"/>
      <c r="P183" s="27"/>
      <c r="Q183" s="27"/>
      <c r="R183" s="27"/>
      <c r="S183" s="27"/>
      <c r="T183" s="160"/>
      <c r="U183" s="27"/>
      <c r="V183" s="27"/>
      <c r="W183" s="27"/>
      <c r="X183" s="27"/>
      <c r="Y183" s="34"/>
      <c r="Z183" s="186"/>
      <c r="AA183" s="186"/>
      <c r="AB183" s="27"/>
      <c r="AC183" s="21"/>
      <c r="AD183" s="21"/>
      <c r="AE183" s="27"/>
      <c r="AF183" s="27"/>
      <c r="AG183" s="27"/>
      <c r="AH183" s="27"/>
      <c r="AI183" s="34"/>
      <c r="AJ183" s="27"/>
      <c r="AK183" s="27"/>
      <c r="AL183" s="27"/>
      <c r="AM183" s="27"/>
      <c r="AN183" s="34"/>
      <c r="AO183" s="34"/>
      <c r="AP183" s="27"/>
      <c r="AQ183" s="34"/>
      <c r="AR183" s="27"/>
      <c r="AS183" s="27"/>
      <c r="AT183" s="34"/>
      <c r="AU183" s="27"/>
      <c r="AV183" s="27"/>
      <c r="AW183" s="27"/>
      <c r="AX183" s="27"/>
      <c r="AY183" s="34"/>
      <c r="AZ183" s="27"/>
      <c r="BA183" s="27"/>
      <c r="BB183" s="27"/>
      <c r="BC183" s="27"/>
      <c r="BD183" s="34"/>
      <c r="BE183" s="27"/>
      <c r="BF183" s="34"/>
      <c r="BG183" s="27"/>
      <c r="BH183" s="27"/>
      <c r="BI183" s="27"/>
      <c r="BJ183" s="34"/>
      <c r="BK183" s="27"/>
      <c r="BL183" s="27"/>
      <c r="BM183" s="27"/>
      <c r="BN183" s="27"/>
      <c r="BO183" s="27"/>
      <c r="BP183" s="34"/>
      <c r="BQ183" s="27"/>
      <c r="BR183" s="27"/>
      <c r="BS183" s="27"/>
      <c r="BT183" s="27"/>
      <c r="BU183" s="27"/>
      <c r="BV183" s="27"/>
      <c r="BW183" s="160"/>
      <c r="BX183" s="230"/>
      <c r="BY183" s="230"/>
      <c r="BZ183" s="230"/>
      <c r="CA183" s="231"/>
      <c r="CB183" s="27"/>
      <c r="CC183" s="27"/>
      <c r="CD183" s="34"/>
      <c r="CE183" s="27"/>
      <c r="CF183" s="27"/>
      <c r="CG183" s="34"/>
      <c r="CH183" s="27"/>
      <c r="CI183" s="27"/>
      <c r="CJ183" s="34"/>
      <c r="CK183" s="27"/>
      <c r="CL183" s="27"/>
      <c r="CM183" s="34"/>
      <c r="CN183" s="27"/>
      <c r="CO183" s="27"/>
      <c r="CP183" s="27"/>
      <c r="CQ183" s="34"/>
      <c r="CR183" s="178"/>
      <c r="CS183" s="178"/>
      <c r="CT183" s="320"/>
      <c r="CU183" s="178"/>
      <c r="CV183" s="178"/>
    </row>
    <row r="184" spans="1:112" x14ac:dyDescent="0.25">
      <c r="A184" s="354"/>
      <c r="B184" s="260"/>
      <c r="C184" s="289"/>
      <c r="D184" s="262"/>
      <c r="E184" s="184"/>
      <c r="F184" s="184"/>
      <c r="G184" s="184"/>
      <c r="H184" s="184"/>
      <c r="I184" s="184"/>
      <c r="J184" s="322"/>
      <c r="K184" s="186"/>
      <c r="L184" s="34"/>
      <c r="M184" s="186"/>
      <c r="N184" s="186"/>
      <c r="O184" s="186"/>
      <c r="P184" s="27"/>
      <c r="Q184" s="27"/>
      <c r="R184" s="27"/>
      <c r="S184" s="27"/>
      <c r="T184" s="160"/>
      <c r="U184" s="27"/>
      <c r="V184" s="27"/>
      <c r="W184" s="27"/>
      <c r="X184" s="27"/>
      <c r="Y184" s="34"/>
      <c r="Z184" s="186"/>
      <c r="AA184" s="186"/>
      <c r="AB184" s="27"/>
      <c r="AC184" s="21"/>
      <c r="AD184" s="21"/>
      <c r="AE184" s="27"/>
      <c r="AF184" s="27"/>
      <c r="AG184" s="27"/>
      <c r="AH184" s="27"/>
      <c r="AI184" s="34"/>
      <c r="AJ184" s="27"/>
      <c r="AK184" s="27"/>
      <c r="AL184" s="27"/>
      <c r="AM184" s="27"/>
      <c r="AN184" s="34"/>
      <c r="AO184" s="34"/>
      <c r="AP184" s="27"/>
      <c r="AQ184" s="34"/>
      <c r="AR184" s="27"/>
      <c r="AS184" s="27"/>
      <c r="AT184" s="34"/>
      <c r="AU184" s="27"/>
      <c r="AV184" s="27"/>
      <c r="AW184" s="27"/>
      <c r="AX184" s="27"/>
      <c r="AY184" s="34"/>
      <c r="AZ184" s="27"/>
      <c r="BA184" s="27"/>
      <c r="BB184" s="27"/>
      <c r="BC184" s="27"/>
      <c r="BD184" s="34"/>
      <c r="BE184" s="27"/>
      <c r="BF184" s="34"/>
      <c r="BG184" s="27"/>
      <c r="BH184" s="27"/>
      <c r="BI184" s="27"/>
      <c r="BJ184" s="34"/>
      <c r="BK184" s="27"/>
      <c r="BL184" s="27"/>
      <c r="BM184" s="27"/>
      <c r="BN184" s="27"/>
      <c r="BO184" s="27"/>
      <c r="BP184" s="34"/>
      <c r="BQ184" s="27"/>
      <c r="BR184" s="27"/>
      <c r="BS184" s="27"/>
      <c r="BT184" s="27"/>
      <c r="BU184" s="27"/>
      <c r="BV184" s="27"/>
      <c r="BW184" s="160"/>
      <c r="BX184" s="230"/>
      <c r="BY184" s="230"/>
      <c r="BZ184" s="230"/>
      <c r="CA184" s="231"/>
      <c r="CB184" s="27"/>
      <c r="CC184" s="27"/>
      <c r="CD184" s="34"/>
      <c r="CE184" s="27"/>
      <c r="CF184" s="27"/>
      <c r="CG184" s="34"/>
      <c r="CH184" s="27"/>
      <c r="CI184" s="27"/>
      <c r="CJ184" s="34"/>
      <c r="CK184" s="27"/>
      <c r="CL184" s="27"/>
      <c r="CM184" s="34"/>
      <c r="CN184" s="27"/>
      <c r="CO184" s="27"/>
      <c r="CP184" s="27"/>
      <c r="CQ184" s="34"/>
      <c r="CR184" s="178"/>
      <c r="CS184" s="178"/>
      <c r="CT184" s="320"/>
      <c r="CU184" s="178"/>
      <c r="CV184" s="178"/>
    </row>
    <row r="185" spans="1:112" x14ac:dyDescent="0.25">
      <c r="A185" s="354"/>
      <c r="B185" s="260" t="s">
        <v>179</v>
      </c>
      <c r="C185" s="289"/>
      <c r="D185" s="266" t="s">
        <v>274</v>
      </c>
      <c r="E185" s="184"/>
      <c r="F185" s="184"/>
      <c r="G185" s="184"/>
      <c r="H185" s="184"/>
      <c r="I185" s="184"/>
      <c r="J185" s="322"/>
      <c r="K185" s="186"/>
      <c r="L185" s="34"/>
      <c r="M185" s="186"/>
      <c r="N185" s="186"/>
      <c r="O185" s="186"/>
      <c r="P185" s="27"/>
      <c r="Q185" s="27"/>
      <c r="R185" s="27"/>
      <c r="S185" s="27"/>
      <c r="T185" s="160"/>
      <c r="U185" s="27"/>
      <c r="V185" s="27"/>
      <c r="W185" s="27"/>
      <c r="X185" s="27"/>
      <c r="Y185" s="34"/>
      <c r="Z185" s="186"/>
      <c r="AA185" s="186"/>
      <c r="AB185" s="27"/>
      <c r="AC185" s="21"/>
      <c r="AD185" s="21"/>
      <c r="AE185" s="27"/>
      <c r="AF185" s="27"/>
      <c r="AG185" s="27"/>
      <c r="AH185" s="27"/>
      <c r="AI185" s="34"/>
      <c r="AJ185" s="27"/>
      <c r="AK185" s="27"/>
      <c r="AL185" s="27"/>
      <c r="AM185" s="27"/>
      <c r="AN185" s="34"/>
      <c r="AO185" s="34"/>
      <c r="AP185" s="27"/>
      <c r="AQ185" s="34"/>
      <c r="AR185" s="27"/>
      <c r="AS185" s="27"/>
      <c r="AT185" s="34"/>
      <c r="AU185" s="27"/>
      <c r="AV185" s="27"/>
      <c r="AW185" s="27"/>
      <c r="AX185" s="27"/>
      <c r="AY185" s="34"/>
      <c r="AZ185" s="27"/>
      <c r="BA185" s="27"/>
      <c r="BB185" s="27"/>
      <c r="BC185" s="27"/>
      <c r="BD185" s="34"/>
      <c r="BE185" s="27"/>
      <c r="BF185" s="34"/>
      <c r="BG185" s="27"/>
      <c r="BH185" s="27"/>
      <c r="BI185" s="27"/>
      <c r="BJ185" s="34"/>
      <c r="BK185" s="27"/>
      <c r="BL185" s="27"/>
      <c r="BM185" s="27"/>
      <c r="BN185" s="27"/>
      <c r="BO185" s="27"/>
      <c r="BP185" s="34"/>
      <c r="BQ185" s="27"/>
      <c r="BR185" s="27"/>
      <c r="BS185" s="27"/>
      <c r="BT185" s="27"/>
      <c r="BU185" s="27"/>
      <c r="BV185" s="27"/>
      <c r="BW185" s="160"/>
      <c r="BX185" s="230"/>
      <c r="BY185" s="230"/>
      <c r="BZ185" s="230"/>
      <c r="CA185" s="231"/>
      <c r="CB185" s="27"/>
      <c r="CC185" s="27"/>
      <c r="CD185" s="34"/>
      <c r="CE185" s="27"/>
      <c r="CF185" s="27"/>
      <c r="CG185" s="34"/>
      <c r="CH185" s="27"/>
      <c r="CI185" s="27"/>
      <c r="CJ185" s="34"/>
      <c r="CK185" s="27"/>
      <c r="CL185" s="27"/>
      <c r="CM185" s="34"/>
      <c r="CN185" s="27"/>
      <c r="CO185" s="27"/>
      <c r="CP185" s="27"/>
      <c r="CQ185" s="34"/>
      <c r="CR185" s="178"/>
      <c r="CS185" s="178"/>
      <c r="CT185" s="320"/>
      <c r="CU185" s="178"/>
      <c r="CV185" s="178"/>
    </row>
    <row r="186" spans="1:112" ht="15.75" thickBot="1" x14ac:dyDescent="0.3">
      <c r="A186" s="354"/>
      <c r="B186" s="263"/>
      <c r="C186" s="291"/>
      <c r="D186" s="265"/>
      <c r="E186" s="184"/>
      <c r="F186" s="184"/>
      <c r="G186" s="184"/>
      <c r="H186" s="184"/>
      <c r="I186" s="184"/>
      <c r="J186" s="322"/>
      <c r="K186" s="186"/>
      <c r="L186" s="34"/>
      <c r="M186" s="186"/>
      <c r="N186" s="186"/>
      <c r="O186" s="186"/>
      <c r="P186" s="27"/>
      <c r="Q186" s="27"/>
      <c r="R186" s="27"/>
      <c r="S186" s="27"/>
      <c r="T186" s="160"/>
      <c r="U186" s="27"/>
      <c r="V186" s="27"/>
      <c r="W186" s="27"/>
      <c r="X186" s="27"/>
      <c r="Y186" s="34"/>
      <c r="Z186" s="186"/>
      <c r="AA186" s="186"/>
      <c r="AB186" s="27"/>
      <c r="AC186" s="21"/>
      <c r="AD186" s="21"/>
      <c r="AE186" s="27"/>
      <c r="AF186" s="27"/>
      <c r="AG186" s="27"/>
      <c r="AH186" s="27"/>
      <c r="AI186" s="34"/>
      <c r="AJ186" s="27"/>
      <c r="AK186" s="27"/>
      <c r="AL186" s="27"/>
      <c r="AM186" s="27"/>
      <c r="AN186" s="34"/>
      <c r="AO186" s="34"/>
      <c r="AP186" s="27"/>
      <c r="AQ186" s="34"/>
      <c r="AR186" s="27"/>
      <c r="AS186" s="27"/>
      <c r="AT186" s="34"/>
      <c r="AU186" s="27"/>
      <c r="AV186" s="27"/>
      <c r="AW186" s="27"/>
      <c r="AX186" s="27"/>
      <c r="AY186" s="34"/>
      <c r="AZ186" s="27"/>
      <c r="BA186" s="27"/>
      <c r="BB186" s="27"/>
      <c r="BC186" s="27"/>
      <c r="BD186" s="34"/>
      <c r="BE186" s="27"/>
      <c r="BF186" s="34"/>
      <c r="BG186" s="27"/>
      <c r="BH186" s="27"/>
      <c r="BI186" s="27"/>
      <c r="BJ186" s="34"/>
      <c r="BK186" s="27"/>
      <c r="BL186" s="27"/>
      <c r="BM186" s="27"/>
      <c r="BN186" s="27"/>
      <c r="BO186" s="27"/>
      <c r="BP186" s="34"/>
      <c r="BQ186" s="27"/>
      <c r="BR186" s="27"/>
      <c r="BS186" s="27"/>
      <c r="BT186" s="27"/>
      <c r="BU186" s="27"/>
      <c r="BV186" s="27"/>
      <c r="BW186" s="160"/>
      <c r="BX186" s="230"/>
      <c r="BY186" s="230"/>
      <c r="BZ186" s="230"/>
      <c r="CA186" s="231"/>
      <c r="CB186" s="27"/>
      <c r="CC186" s="27"/>
      <c r="CD186" s="34"/>
      <c r="CE186" s="27"/>
      <c r="CF186" s="27"/>
      <c r="CG186" s="34"/>
      <c r="CH186" s="27"/>
      <c r="CI186" s="27"/>
      <c r="CJ186" s="34"/>
      <c r="CK186" s="27"/>
      <c r="CL186" s="27"/>
      <c r="CM186" s="34"/>
      <c r="CN186" s="27"/>
      <c r="CO186" s="27"/>
      <c r="CP186" s="27"/>
      <c r="CQ186" s="34"/>
      <c r="CR186" s="178"/>
      <c r="CS186" s="178"/>
      <c r="CT186" s="320"/>
      <c r="CU186" s="178"/>
      <c r="CV186" s="178"/>
    </row>
    <row r="187" spans="1:112" ht="15.75" thickBot="1" x14ac:dyDescent="0.3">
      <c r="A187" s="354"/>
      <c r="B187" s="179"/>
      <c r="C187" s="179"/>
      <c r="D187" s="179"/>
      <c r="E187" s="184"/>
      <c r="F187" s="184"/>
      <c r="G187" s="184"/>
      <c r="H187" s="184"/>
      <c r="I187" s="184"/>
      <c r="J187" s="322"/>
      <c r="K187" s="186"/>
      <c r="L187" s="34"/>
      <c r="M187" s="186"/>
      <c r="N187" s="186"/>
      <c r="O187" s="186"/>
      <c r="P187" s="27"/>
      <c r="Q187" s="27"/>
      <c r="R187" s="27"/>
      <c r="S187" s="27"/>
      <c r="T187" s="160"/>
      <c r="U187" s="27"/>
      <c r="V187" s="27"/>
      <c r="W187" s="27"/>
      <c r="X187" s="27"/>
      <c r="Y187" s="34"/>
      <c r="Z187" s="186"/>
      <c r="AA187" s="186"/>
      <c r="AB187" s="27"/>
      <c r="AC187" s="21"/>
      <c r="AD187" s="21"/>
      <c r="AE187" s="27"/>
      <c r="AF187" s="27"/>
      <c r="AG187" s="27"/>
      <c r="AH187" s="27"/>
      <c r="AI187" s="34"/>
      <c r="AJ187" s="27"/>
      <c r="AK187" s="27"/>
      <c r="AL187" s="27"/>
      <c r="AM187" s="27"/>
      <c r="AN187" s="34"/>
      <c r="AO187" s="34"/>
      <c r="AP187" s="27"/>
      <c r="AQ187" s="34"/>
      <c r="AR187" s="27"/>
      <c r="AS187" s="27"/>
      <c r="AT187" s="34"/>
      <c r="AU187" s="27"/>
      <c r="AV187" s="27"/>
      <c r="AW187" s="27"/>
      <c r="AX187" s="27"/>
      <c r="AY187" s="34"/>
      <c r="AZ187" s="27"/>
      <c r="BA187" s="27"/>
      <c r="BB187" s="27"/>
      <c r="BC187" s="27"/>
      <c r="BD187" s="34"/>
      <c r="BE187" s="27"/>
      <c r="BF187" s="34"/>
      <c r="BG187" s="27"/>
      <c r="BH187" s="27"/>
      <c r="BI187" s="27"/>
      <c r="BJ187" s="34"/>
      <c r="BK187" s="27"/>
      <c r="BL187" s="27"/>
      <c r="BM187" s="27"/>
      <c r="BN187" s="27"/>
      <c r="BO187" s="27"/>
      <c r="BP187" s="34"/>
      <c r="BQ187" s="27"/>
      <c r="BR187" s="27"/>
      <c r="BS187" s="27"/>
      <c r="BT187" s="27"/>
      <c r="BU187" s="27"/>
      <c r="BV187" s="27"/>
      <c r="BW187" s="160"/>
      <c r="BX187" s="230"/>
      <c r="BY187" s="230"/>
      <c r="BZ187" s="230"/>
      <c r="CA187" s="231"/>
      <c r="CB187" s="27"/>
      <c r="CC187" s="27"/>
      <c r="CD187" s="34"/>
      <c r="CE187" s="27"/>
      <c r="CF187" s="27"/>
      <c r="CG187" s="34"/>
      <c r="CH187" s="27"/>
      <c r="CI187" s="27"/>
      <c r="CJ187" s="34"/>
      <c r="CK187" s="27"/>
      <c r="CL187" s="27"/>
      <c r="CM187" s="34"/>
      <c r="CN187" s="27"/>
      <c r="CO187" s="27"/>
      <c r="CP187" s="27"/>
      <c r="CQ187" s="34"/>
      <c r="CR187" s="178"/>
      <c r="CS187" s="178"/>
      <c r="CT187" s="320"/>
      <c r="CU187" s="178"/>
      <c r="CV187" s="178"/>
    </row>
    <row r="188" spans="1:112" ht="15.75" thickBot="1" x14ac:dyDescent="0.3">
      <c r="A188" s="354"/>
      <c r="B188" s="264" t="s">
        <v>255</v>
      </c>
      <c r="C188" s="287"/>
      <c r="D188" s="345" t="s">
        <v>284</v>
      </c>
      <c r="E188" s="184"/>
      <c r="F188" s="184"/>
      <c r="G188" s="184"/>
      <c r="H188" s="184"/>
      <c r="I188" s="184"/>
      <c r="J188" s="322"/>
      <c r="K188" s="186"/>
      <c r="L188" s="34"/>
      <c r="M188" s="186"/>
      <c r="N188" s="186"/>
      <c r="O188" s="186"/>
      <c r="P188" s="27"/>
      <c r="Q188" s="27"/>
      <c r="R188" s="27"/>
      <c r="S188" s="27"/>
      <c r="T188" s="160"/>
      <c r="U188" s="27"/>
      <c r="V188" s="27"/>
      <c r="W188" s="27"/>
      <c r="X188" s="27"/>
      <c r="Y188" s="34"/>
      <c r="Z188" s="186"/>
      <c r="AA188" s="186"/>
      <c r="AB188" s="27"/>
      <c r="AC188" s="21"/>
      <c r="AD188" s="21"/>
      <c r="AE188" s="27"/>
      <c r="AF188" s="27"/>
      <c r="AG188" s="27"/>
      <c r="AH188" s="27"/>
      <c r="AI188" s="34"/>
      <c r="AJ188" s="27"/>
      <c r="AK188" s="27"/>
      <c r="AL188" s="27"/>
      <c r="AM188" s="27"/>
      <c r="AN188" s="34"/>
      <c r="AO188" s="34"/>
      <c r="AP188" s="27"/>
      <c r="AQ188" s="34"/>
      <c r="AR188" s="27"/>
      <c r="AS188" s="27"/>
      <c r="AT188" s="34"/>
      <c r="AU188" s="27"/>
      <c r="AV188" s="27"/>
      <c r="AW188" s="27"/>
      <c r="AX188" s="27"/>
      <c r="AY188" s="34"/>
      <c r="AZ188" s="27"/>
      <c r="BA188" s="27"/>
      <c r="BB188" s="27"/>
      <c r="BC188" s="27"/>
      <c r="BD188" s="34"/>
      <c r="BE188" s="27"/>
      <c r="BF188" s="34"/>
      <c r="BG188" s="27"/>
      <c r="BH188" s="27"/>
      <c r="BI188" s="27"/>
      <c r="BJ188" s="34"/>
      <c r="BK188" s="27"/>
      <c r="BL188" s="27"/>
      <c r="BM188" s="27"/>
      <c r="BN188" s="27"/>
      <c r="BO188" s="27"/>
      <c r="BP188" s="34"/>
      <c r="BQ188" s="27"/>
      <c r="BR188" s="27"/>
      <c r="BS188" s="27"/>
      <c r="BT188" s="27"/>
      <c r="BU188" s="27"/>
      <c r="BV188" s="27"/>
      <c r="BW188" s="160"/>
      <c r="BX188" s="230"/>
      <c r="BY188" s="230"/>
      <c r="BZ188" s="230"/>
      <c r="CA188" s="231"/>
      <c r="CB188" s="27"/>
      <c r="CC188" s="27"/>
      <c r="CD188" s="34"/>
      <c r="CE188" s="27"/>
      <c r="CF188" s="27"/>
      <c r="CG188" s="34"/>
      <c r="CH188" s="27"/>
      <c r="CI188" s="27"/>
      <c r="CJ188" s="34"/>
      <c r="CK188" s="27"/>
      <c r="CL188" s="27"/>
      <c r="CM188" s="34"/>
      <c r="CN188" s="27"/>
      <c r="CO188" s="27"/>
      <c r="CP188" s="27"/>
      <c r="CQ188" s="34"/>
      <c r="CR188" s="178"/>
      <c r="CS188" s="178"/>
      <c r="CT188" s="320"/>
      <c r="CU188" s="178"/>
      <c r="CV188" s="178"/>
    </row>
    <row r="189" spans="1:112" x14ac:dyDescent="0.25">
      <c r="A189" s="354"/>
      <c r="B189" s="259" t="s">
        <v>259</v>
      </c>
      <c r="C189" s="288"/>
      <c r="D189" s="342"/>
      <c r="E189" s="184"/>
      <c r="F189" s="184"/>
      <c r="G189" s="184"/>
      <c r="H189" s="184"/>
      <c r="I189" s="184"/>
      <c r="J189" s="322"/>
      <c r="K189" s="186"/>
      <c r="L189" s="34"/>
      <c r="M189" s="186"/>
      <c r="N189" s="186"/>
      <c r="O189" s="186"/>
      <c r="P189" s="27"/>
      <c r="Q189" s="27"/>
      <c r="R189" s="27"/>
      <c r="S189" s="27"/>
      <c r="T189" s="160"/>
      <c r="U189" s="27"/>
      <c r="V189" s="27"/>
      <c r="W189" s="27"/>
      <c r="X189" s="27"/>
      <c r="Y189" s="34"/>
      <c r="Z189" s="186"/>
      <c r="AA189" s="186"/>
      <c r="AB189" s="27"/>
      <c r="AC189" s="21"/>
      <c r="AD189" s="21"/>
      <c r="AE189" s="27"/>
      <c r="AF189" s="27"/>
      <c r="AG189" s="27"/>
      <c r="AH189" s="27"/>
      <c r="AI189" s="34"/>
      <c r="AJ189" s="27"/>
      <c r="AK189" s="27"/>
      <c r="AL189" s="27"/>
      <c r="AM189" s="27"/>
      <c r="AN189" s="34"/>
      <c r="AO189" s="34"/>
      <c r="AP189" s="27"/>
      <c r="AQ189" s="34"/>
      <c r="AR189" s="27"/>
      <c r="AS189" s="27"/>
      <c r="AT189" s="34"/>
      <c r="AU189" s="27"/>
      <c r="AV189" s="27"/>
      <c r="AW189" s="27"/>
      <c r="AX189" s="27"/>
      <c r="AY189" s="34"/>
      <c r="AZ189" s="27"/>
      <c r="BA189" s="27"/>
      <c r="BB189" s="27"/>
      <c r="BC189" s="27"/>
      <c r="BD189" s="34"/>
      <c r="BE189" s="27"/>
      <c r="BF189" s="34"/>
      <c r="BG189" s="27"/>
      <c r="BH189" s="27"/>
      <c r="BI189" s="27"/>
      <c r="BJ189" s="34"/>
      <c r="BK189" s="27"/>
      <c r="BL189" s="27"/>
      <c r="BM189" s="27"/>
      <c r="BN189" s="27"/>
      <c r="BO189" s="27"/>
      <c r="BP189" s="34"/>
      <c r="BQ189" s="27"/>
      <c r="BR189" s="27"/>
      <c r="BS189" s="27"/>
      <c r="BT189" s="27"/>
      <c r="BU189" s="27"/>
      <c r="BV189" s="27"/>
      <c r="BW189" s="160"/>
      <c r="BX189" s="230"/>
      <c r="BY189" s="230"/>
      <c r="BZ189" s="230"/>
      <c r="CA189" s="231"/>
      <c r="CB189" s="27"/>
      <c r="CC189" s="27"/>
      <c r="CD189" s="34"/>
      <c r="CE189" s="27"/>
      <c r="CF189" s="27"/>
      <c r="CG189" s="34"/>
      <c r="CH189" s="27"/>
      <c r="CI189" s="27"/>
      <c r="CJ189" s="34"/>
      <c r="CK189" s="27"/>
      <c r="CL189" s="27"/>
      <c r="CM189" s="34"/>
      <c r="CN189" s="1"/>
      <c r="CO189" s="1"/>
      <c r="CP189" s="1"/>
      <c r="CQ189" s="181"/>
      <c r="CU189" s="57"/>
      <c r="CV189" s="57"/>
      <c r="DA189" s="57"/>
      <c r="DB189" s="57"/>
      <c r="DG189" s="57"/>
      <c r="DH189" s="57"/>
    </row>
    <row r="190" spans="1:112" x14ac:dyDescent="0.25">
      <c r="A190" s="354"/>
      <c r="B190" s="260" t="s">
        <v>260</v>
      </c>
      <c r="C190" s="289"/>
      <c r="D190" s="355">
        <v>71.7</v>
      </c>
      <c r="E190" s="184"/>
      <c r="F190" s="184"/>
      <c r="G190" s="184"/>
      <c r="H190" s="184"/>
      <c r="I190" s="184"/>
      <c r="J190" s="322"/>
      <c r="K190" s="186"/>
      <c r="L190" s="34"/>
      <c r="M190" s="186"/>
      <c r="N190" s="186"/>
      <c r="O190" s="186"/>
      <c r="P190" s="27"/>
      <c r="Q190" s="27"/>
      <c r="R190" s="27"/>
      <c r="S190" s="27"/>
      <c r="T190" s="160"/>
      <c r="U190" s="27"/>
      <c r="V190" s="27"/>
      <c r="W190" s="27"/>
      <c r="X190" s="27"/>
      <c r="Y190" s="34"/>
      <c r="Z190" s="186"/>
      <c r="AA190" s="186"/>
      <c r="AB190" s="27"/>
      <c r="AC190" s="21"/>
      <c r="AD190" s="21"/>
      <c r="AE190" s="27"/>
      <c r="AF190" s="27"/>
      <c r="AG190" s="27"/>
      <c r="AH190" s="27"/>
      <c r="AI190" s="34"/>
      <c r="AJ190" s="27"/>
      <c r="AK190" s="27"/>
      <c r="AL190" s="27"/>
      <c r="AM190" s="27"/>
      <c r="AN190" s="34"/>
      <c r="AO190" s="34"/>
      <c r="AP190" s="27"/>
      <c r="AQ190" s="34"/>
      <c r="AR190" s="27"/>
      <c r="AS190" s="27"/>
      <c r="AT190" s="34"/>
      <c r="AU190" s="27"/>
      <c r="AV190" s="27"/>
      <c r="AW190" s="27"/>
      <c r="AX190" s="27"/>
      <c r="AY190" s="34"/>
      <c r="AZ190" s="27"/>
      <c r="BA190" s="27"/>
      <c r="BB190" s="27"/>
      <c r="BC190" s="27"/>
      <c r="BD190" s="34"/>
      <c r="BE190" s="27"/>
      <c r="BF190" s="34"/>
      <c r="BG190" s="27"/>
      <c r="BH190" s="27"/>
      <c r="BI190" s="27"/>
      <c r="BJ190" s="34"/>
      <c r="BK190" s="27"/>
      <c r="BL190" s="27"/>
      <c r="BM190" s="27"/>
      <c r="BN190" s="27"/>
      <c r="BO190" s="27"/>
      <c r="BP190" s="34"/>
      <c r="BQ190" s="27"/>
      <c r="BR190" s="27"/>
      <c r="BS190" s="27"/>
      <c r="BT190" s="27"/>
      <c r="BU190" s="27"/>
      <c r="BV190" s="27"/>
      <c r="BW190" s="160"/>
      <c r="BX190" s="230"/>
      <c r="BY190" s="230"/>
      <c r="BZ190" s="230"/>
      <c r="CA190" s="231"/>
      <c r="CB190" s="27"/>
      <c r="CC190" s="27"/>
      <c r="CD190" s="34"/>
      <c r="CE190" s="27"/>
      <c r="CF190" s="27"/>
      <c r="CG190" s="34"/>
      <c r="CH190" s="27"/>
      <c r="CI190" s="27"/>
      <c r="CJ190" s="34"/>
      <c r="CK190" s="27"/>
      <c r="CL190" s="27"/>
      <c r="CM190" s="34"/>
      <c r="CN190" s="1"/>
      <c r="CO190" s="1"/>
      <c r="CP190" s="1"/>
      <c r="CQ190" s="181"/>
      <c r="CU190" s="57"/>
      <c r="CV190" s="57"/>
      <c r="DA190" s="57"/>
      <c r="DB190" s="57"/>
      <c r="DG190" s="57"/>
      <c r="DH190" s="57"/>
    </row>
    <row r="191" spans="1:112" x14ac:dyDescent="0.25">
      <c r="A191" s="354"/>
      <c r="B191" s="260" t="s">
        <v>172</v>
      </c>
      <c r="C191" s="289"/>
      <c r="D191" s="343"/>
      <c r="E191" s="184"/>
      <c r="F191" s="184"/>
      <c r="G191" s="184"/>
      <c r="H191" s="184"/>
      <c r="I191" s="184"/>
      <c r="J191" s="322"/>
      <c r="K191" s="186"/>
      <c r="L191" s="34"/>
      <c r="M191" s="186"/>
      <c r="N191" s="186"/>
      <c r="O191" s="186"/>
      <c r="P191" s="27"/>
      <c r="Q191" s="27"/>
      <c r="R191" s="27"/>
      <c r="S191" s="27"/>
      <c r="T191" s="160"/>
      <c r="U191" s="27"/>
      <c r="V191" s="27"/>
      <c r="W191" s="27"/>
      <c r="X191" s="27"/>
      <c r="Y191" s="34"/>
      <c r="Z191" s="186"/>
      <c r="AA191" s="186"/>
      <c r="AB191" s="27"/>
      <c r="AC191" s="21"/>
      <c r="AD191" s="21"/>
      <c r="AE191" s="27"/>
      <c r="AF191" s="27"/>
      <c r="AG191" s="27"/>
      <c r="AH191" s="27"/>
      <c r="AI191" s="34"/>
      <c r="AJ191" s="27"/>
      <c r="AK191" s="27"/>
      <c r="AL191" s="27"/>
      <c r="AM191" s="27"/>
      <c r="AN191" s="34"/>
      <c r="AO191" s="34"/>
      <c r="AP191" s="27"/>
      <c r="AQ191" s="34"/>
      <c r="AR191" s="27"/>
      <c r="AS191" s="27"/>
      <c r="AT191" s="34"/>
      <c r="AU191" s="27"/>
      <c r="AV191" s="27"/>
      <c r="AW191" s="27"/>
      <c r="AX191" s="27"/>
      <c r="AY191" s="34"/>
      <c r="AZ191" s="27"/>
      <c r="BA191" s="27"/>
      <c r="BB191" s="27"/>
      <c r="BC191" s="27"/>
      <c r="BD191" s="34"/>
      <c r="BE191" s="27"/>
      <c r="BF191" s="34"/>
      <c r="BG191" s="27"/>
      <c r="BH191" s="27"/>
      <c r="BI191" s="27"/>
      <c r="BJ191" s="34"/>
      <c r="BK191" s="27"/>
      <c r="BL191" s="27"/>
      <c r="BM191" s="27"/>
      <c r="BN191" s="27"/>
      <c r="BO191" s="27"/>
      <c r="BP191" s="34"/>
      <c r="BQ191" s="27"/>
      <c r="BR191" s="27"/>
      <c r="BS191" s="27"/>
      <c r="BT191" s="27"/>
      <c r="BU191" s="27"/>
      <c r="BV191" s="27"/>
      <c r="BW191" s="160"/>
      <c r="BX191" s="230"/>
      <c r="BY191" s="230"/>
      <c r="BZ191" s="230"/>
      <c r="CA191" s="231"/>
      <c r="CB191" s="27"/>
      <c r="CC191" s="27"/>
      <c r="CD191" s="34"/>
      <c r="CE191" s="27"/>
      <c r="CF191" s="27"/>
      <c r="CG191" s="34"/>
      <c r="CH191" s="27"/>
      <c r="CI191" s="27"/>
      <c r="CJ191" s="34"/>
      <c r="CK191" s="27"/>
      <c r="CL191" s="27"/>
      <c r="CM191" s="34"/>
      <c r="CN191" s="1"/>
      <c r="CO191" s="1"/>
      <c r="CP191" s="1"/>
      <c r="CQ191" s="181"/>
      <c r="CU191" s="57"/>
      <c r="CV191" s="57"/>
      <c r="DA191" s="57"/>
      <c r="DB191" s="57"/>
      <c r="DG191" s="57"/>
      <c r="DH191" s="57"/>
    </row>
    <row r="192" spans="1:112" x14ac:dyDescent="0.25">
      <c r="A192" s="354"/>
      <c r="B192" s="260"/>
      <c r="C192" s="289"/>
      <c r="D192" s="261"/>
      <c r="E192" s="184"/>
      <c r="F192" s="184"/>
      <c r="G192" s="184"/>
      <c r="H192" s="184"/>
      <c r="I192" s="184"/>
      <c r="J192" s="322"/>
      <c r="K192" s="186"/>
      <c r="L192" s="34"/>
      <c r="M192" s="186"/>
      <c r="N192" s="186"/>
      <c r="O192" s="186"/>
      <c r="P192" s="27"/>
      <c r="Q192" s="27"/>
      <c r="R192" s="27"/>
      <c r="S192" s="27"/>
      <c r="T192" s="160"/>
      <c r="U192" s="27"/>
      <c r="V192" s="27"/>
      <c r="W192" s="27"/>
      <c r="X192" s="27"/>
      <c r="Y192" s="34"/>
      <c r="Z192" s="186"/>
      <c r="AA192" s="186"/>
      <c r="AB192" s="27"/>
      <c r="AC192" s="21"/>
      <c r="AD192" s="21"/>
      <c r="AE192" s="27"/>
      <c r="AF192" s="27"/>
      <c r="AG192" s="27"/>
      <c r="AH192" s="27"/>
      <c r="AI192" s="34"/>
      <c r="AJ192" s="27"/>
      <c r="AK192" s="27"/>
      <c r="AL192" s="27"/>
      <c r="AM192" s="27"/>
      <c r="AN192" s="34"/>
      <c r="AO192" s="34"/>
      <c r="AP192" s="27"/>
      <c r="AQ192" s="34"/>
      <c r="AR192" s="27"/>
      <c r="AS192" s="27"/>
      <c r="AT192" s="34"/>
      <c r="AU192" s="27"/>
      <c r="AV192" s="27"/>
      <c r="AW192" s="27"/>
      <c r="AX192" s="27"/>
      <c r="AY192" s="34"/>
      <c r="AZ192" s="27"/>
      <c r="BA192" s="27"/>
      <c r="BB192" s="27"/>
      <c r="BC192" s="27"/>
      <c r="BD192" s="34"/>
      <c r="BE192" s="27"/>
      <c r="BF192" s="34"/>
      <c r="BG192" s="27"/>
      <c r="BH192" s="27"/>
      <c r="BI192" s="27"/>
      <c r="BJ192" s="34"/>
      <c r="BK192" s="27"/>
      <c r="BL192" s="27"/>
      <c r="BM192" s="27"/>
      <c r="BN192" s="27"/>
      <c r="BO192" s="27"/>
      <c r="BP192" s="34"/>
      <c r="BQ192" s="27"/>
      <c r="BR192" s="27"/>
      <c r="BS192" s="27"/>
      <c r="BT192" s="27"/>
      <c r="BU192" s="27"/>
      <c r="BV192" s="27"/>
      <c r="BW192" s="160"/>
      <c r="BX192" s="230"/>
      <c r="BY192" s="230"/>
      <c r="BZ192" s="230"/>
      <c r="CA192" s="231"/>
      <c r="CB192" s="27"/>
      <c r="CC192" s="27"/>
      <c r="CD192" s="34"/>
      <c r="CE192" s="27"/>
      <c r="CF192" s="27"/>
      <c r="CG192" s="34"/>
      <c r="CH192" s="27"/>
      <c r="CI192" s="27"/>
      <c r="CJ192" s="34"/>
      <c r="CK192" s="27"/>
      <c r="CL192" s="27"/>
      <c r="CM192" s="34"/>
      <c r="CN192" s="1"/>
      <c r="CO192" s="1"/>
      <c r="CP192" s="1"/>
      <c r="CQ192" s="181"/>
      <c r="CU192" s="57"/>
      <c r="CV192" s="57"/>
      <c r="DA192" s="57"/>
      <c r="DB192" s="57"/>
      <c r="DG192" s="57"/>
      <c r="DH192" s="57"/>
    </row>
    <row r="193" spans="1:112" x14ac:dyDescent="0.25">
      <c r="A193" s="354"/>
      <c r="B193" s="260" t="s">
        <v>262</v>
      </c>
      <c r="C193" s="289"/>
      <c r="D193" s="262"/>
      <c r="E193" s="184"/>
      <c r="F193" s="184"/>
      <c r="G193" s="184"/>
      <c r="H193" s="184"/>
      <c r="I193" s="184"/>
      <c r="J193" s="322"/>
      <c r="K193" s="186"/>
      <c r="L193" s="34"/>
      <c r="M193" s="186"/>
      <c r="N193" s="186"/>
      <c r="O193" s="186"/>
      <c r="P193" s="27"/>
      <c r="Q193" s="27"/>
      <c r="R193" s="27"/>
      <c r="S193" s="27"/>
      <c r="T193" s="160"/>
      <c r="U193" s="27"/>
      <c r="V193" s="27"/>
      <c r="W193" s="27"/>
      <c r="X193" s="27"/>
      <c r="Y193" s="34"/>
      <c r="Z193" s="186"/>
      <c r="AA193" s="186"/>
      <c r="AB193" s="27"/>
      <c r="AC193" s="21"/>
      <c r="AD193" s="21"/>
      <c r="AE193" s="27"/>
      <c r="AF193" s="27"/>
      <c r="AG193" s="27"/>
      <c r="AH193" s="27"/>
      <c r="AI193" s="34"/>
      <c r="AJ193" s="27"/>
      <c r="AK193" s="27"/>
      <c r="AL193" s="27"/>
      <c r="AM193" s="27"/>
      <c r="AN193" s="34"/>
      <c r="AO193" s="34"/>
      <c r="AP193" s="27"/>
      <c r="AQ193" s="34"/>
      <c r="AR193" s="27"/>
      <c r="AS193" s="27"/>
      <c r="AT193" s="34"/>
      <c r="AU193" s="27"/>
      <c r="AV193" s="27"/>
      <c r="AW193" s="27"/>
      <c r="AX193" s="27"/>
      <c r="AY193" s="34"/>
      <c r="AZ193" s="27"/>
      <c r="BA193" s="27"/>
      <c r="BB193" s="27"/>
      <c r="BC193" s="27"/>
      <c r="BD193" s="34"/>
      <c r="BE193" s="27"/>
      <c r="BF193" s="34"/>
      <c r="BG193" s="27"/>
      <c r="BH193" s="27"/>
      <c r="BI193" s="27"/>
      <c r="BJ193" s="34"/>
      <c r="BK193" s="27"/>
      <c r="BL193" s="27"/>
      <c r="BM193" s="27"/>
      <c r="BN193" s="27"/>
      <c r="BO193" s="27"/>
      <c r="BP193" s="34"/>
      <c r="BQ193" s="27"/>
      <c r="BR193" s="27"/>
      <c r="BS193" s="27"/>
      <c r="BT193" s="27"/>
      <c r="BU193" s="27"/>
      <c r="BV193" s="27"/>
      <c r="BW193" s="160"/>
      <c r="BX193" s="230"/>
      <c r="BY193" s="230"/>
      <c r="BZ193" s="230"/>
      <c r="CA193" s="231"/>
      <c r="CB193" s="27"/>
      <c r="CC193" s="27"/>
      <c r="CD193" s="34"/>
      <c r="CE193" s="27"/>
      <c r="CF193" s="27"/>
      <c r="CG193" s="34"/>
      <c r="CH193" s="27"/>
      <c r="CI193" s="27"/>
      <c r="CJ193" s="34"/>
      <c r="CK193" s="27"/>
      <c r="CL193" s="27"/>
      <c r="CM193" s="34"/>
      <c r="CN193" s="1"/>
      <c r="CO193" s="1"/>
      <c r="CP193" s="1"/>
      <c r="CQ193" s="181"/>
      <c r="CU193" s="57"/>
      <c r="CV193" s="57"/>
      <c r="DA193" s="57"/>
      <c r="DB193" s="57"/>
      <c r="DG193" s="57"/>
      <c r="DH193" s="57"/>
    </row>
    <row r="194" spans="1:112" x14ac:dyDescent="0.25">
      <c r="A194" s="354"/>
      <c r="B194" s="115" t="s">
        <v>240</v>
      </c>
      <c r="C194" s="290"/>
      <c r="D194" s="343"/>
      <c r="E194" s="184"/>
      <c r="F194" s="184"/>
      <c r="G194" s="184"/>
      <c r="H194" s="184"/>
      <c r="I194" s="184"/>
      <c r="J194" s="322"/>
      <c r="K194" s="186"/>
      <c r="L194" s="34"/>
      <c r="M194" s="186"/>
      <c r="N194" s="186"/>
      <c r="O194" s="186"/>
      <c r="P194" s="27"/>
      <c r="Q194" s="27"/>
      <c r="R194" s="27"/>
      <c r="S194" s="27"/>
      <c r="T194" s="160"/>
      <c r="U194" s="27"/>
      <c r="V194" s="27"/>
      <c r="W194" s="27"/>
      <c r="X194" s="27"/>
      <c r="Y194" s="34"/>
      <c r="Z194" s="186"/>
      <c r="AA194" s="186"/>
      <c r="AB194" s="27"/>
      <c r="AC194" s="21"/>
      <c r="AD194" s="21"/>
      <c r="AE194" s="27"/>
      <c r="AF194" s="27"/>
      <c r="AG194" s="27"/>
      <c r="AH194" s="27"/>
      <c r="AI194" s="34"/>
      <c r="AJ194" s="27"/>
      <c r="AK194" s="27"/>
      <c r="AL194" s="27"/>
      <c r="AM194" s="27"/>
      <c r="AN194" s="34"/>
      <c r="AO194" s="34"/>
      <c r="AP194" s="27"/>
      <c r="AQ194" s="34"/>
      <c r="AR194" s="27"/>
      <c r="AS194" s="27"/>
      <c r="AT194" s="34"/>
      <c r="AU194" s="27"/>
      <c r="AV194" s="27"/>
      <c r="AW194" s="27"/>
      <c r="AX194" s="27"/>
      <c r="AY194" s="34"/>
      <c r="AZ194" s="27"/>
      <c r="BA194" s="27"/>
      <c r="BB194" s="27"/>
      <c r="BC194" s="27"/>
      <c r="BD194" s="34"/>
      <c r="BE194" s="27"/>
      <c r="BF194" s="34"/>
      <c r="BG194" s="27"/>
      <c r="BH194" s="27"/>
      <c r="BI194" s="27"/>
      <c r="BJ194" s="34"/>
      <c r="BK194" s="27"/>
      <c r="BL194" s="27"/>
      <c r="BM194" s="27"/>
      <c r="BN194" s="27"/>
      <c r="BO194" s="27"/>
      <c r="BP194" s="34"/>
      <c r="BQ194" s="27"/>
      <c r="BR194" s="27"/>
      <c r="BS194" s="27"/>
      <c r="BT194" s="27"/>
      <c r="BU194" s="27"/>
      <c r="BV194" s="27"/>
      <c r="BW194" s="160"/>
      <c r="BX194" s="230"/>
      <c r="BY194" s="230"/>
      <c r="BZ194" s="230"/>
      <c r="CA194" s="231"/>
      <c r="CB194" s="27"/>
      <c r="CC194" s="27"/>
      <c r="CN194" s="1"/>
      <c r="CO194" s="1"/>
      <c r="CP194" s="1"/>
      <c r="CQ194" s="181"/>
      <c r="CU194" s="57"/>
      <c r="CV194" s="57"/>
      <c r="DA194" s="57"/>
      <c r="DB194" s="57"/>
      <c r="DG194" s="57"/>
      <c r="DH194" s="57"/>
    </row>
    <row r="195" spans="1:112" x14ac:dyDescent="0.25">
      <c r="A195" s="354"/>
      <c r="B195" s="115" t="s">
        <v>242</v>
      </c>
      <c r="C195" s="290"/>
      <c r="D195" s="343"/>
      <c r="E195" s="184"/>
      <c r="F195" s="184"/>
      <c r="G195" s="184"/>
      <c r="H195" s="184"/>
      <c r="I195" s="184"/>
      <c r="J195" s="322"/>
      <c r="K195" s="186"/>
      <c r="L195" s="34"/>
      <c r="M195" s="186"/>
      <c r="N195" s="186"/>
      <c r="O195" s="186"/>
      <c r="P195" s="27"/>
      <c r="Q195" s="27"/>
      <c r="R195" s="27"/>
      <c r="S195" s="27"/>
      <c r="T195" s="160"/>
      <c r="U195" s="27"/>
      <c r="V195" s="27"/>
      <c r="W195" s="27"/>
      <c r="X195" s="27"/>
      <c r="Y195" s="34"/>
      <c r="Z195" s="186"/>
      <c r="AA195" s="186"/>
      <c r="AB195" s="27"/>
      <c r="AC195" s="21"/>
      <c r="AD195" s="21"/>
      <c r="AE195" s="27"/>
      <c r="AF195" s="27"/>
      <c r="AG195" s="27"/>
      <c r="AH195" s="27"/>
      <c r="AI195" s="34"/>
      <c r="AJ195" s="27"/>
      <c r="AK195" s="27"/>
      <c r="AL195" s="27"/>
      <c r="AM195" s="27"/>
      <c r="AN195" s="34"/>
      <c r="AO195" s="34"/>
      <c r="AP195" s="27"/>
      <c r="AQ195" s="34"/>
      <c r="AR195" s="27"/>
      <c r="AS195" s="27"/>
      <c r="AT195" s="34"/>
      <c r="AU195" s="27"/>
      <c r="AV195" s="27"/>
      <c r="AW195" s="27"/>
      <c r="AX195" s="27"/>
      <c r="AY195" s="34"/>
      <c r="AZ195" s="27"/>
      <c r="BA195" s="27"/>
      <c r="BB195" s="27"/>
      <c r="BC195" s="27"/>
      <c r="BD195" s="34"/>
      <c r="BE195" s="27"/>
      <c r="BF195" s="34"/>
      <c r="BG195" s="27"/>
      <c r="BH195" s="27"/>
      <c r="BI195" s="27"/>
      <c r="BJ195" s="34"/>
      <c r="BK195" s="27"/>
      <c r="BL195" s="27"/>
      <c r="BM195" s="27"/>
      <c r="BN195" s="27"/>
      <c r="BO195" s="27"/>
      <c r="BP195" s="34"/>
      <c r="BQ195" s="27"/>
      <c r="BR195" s="27"/>
      <c r="BS195" s="27"/>
      <c r="BT195" s="27"/>
      <c r="BU195" s="27"/>
      <c r="BV195" s="27"/>
      <c r="BW195" s="160"/>
      <c r="BX195" s="230"/>
      <c r="BY195" s="230"/>
      <c r="BZ195" s="230"/>
      <c r="CA195" s="231"/>
      <c r="CB195" s="27"/>
      <c r="CC195" s="27"/>
      <c r="CN195" s="1"/>
      <c r="CO195" s="1"/>
      <c r="CP195" s="1"/>
      <c r="CQ195" s="181"/>
      <c r="CU195" s="57"/>
      <c r="CV195" s="57"/>
      <c r="DA195" s="57"/>
      <c r="DB195" s="57"/>
      <c r="DG195" s="57"/>
      <c r="DH195" s="57"/>
    </row>
    <row r="196" spans="1:112" x14ac:dyDescent="0.25">
      <c r="A196" s="354"/>
      <c r="B196" s="115" t="s">
        <v>243</v>
      </c>
      <c r="C196" s="290"/>
      <c r="D196" s="343"/>
      <c r="E196" s="184"/>
      <c r="F196" s="184"/>
      <c r="G196" s="184"/>
      <c r="H196" s="184"/>
      <c r="I196" s="184"/>
      <c r="J196" s="322"/>
      <c r="K196" s="186"/>
      <c r="L196" s="34"/>
      <c r="M196" s="186"/>
      <c r="N196" s="186"/>
      <c r="O196" s="186"/>
      <c r="P196" s="27"/>
      <c r="Q196" s="27"/>
      <c r="R196" s="27"/>
      <c r="S196" s="27"/>
      <c r="T196" s="160"/>
      <c r="U196" s="27"/>
      <c r="V196" s="27"/>
      <c r="W196" s="27"/>
      <c r="X196" s="27"/>
      <c r="Y196" s="34"/>
      <c r="Z196" s="186"/>
      <c r="AA196" s="186"/>
      <c r="AB196" s="27"/>
      <c r="AC196" s="21"/>
      <c r="AD196" s="21"/>
      <c r="AE196" s="27"/>
      <c r="AF196" s="27"/>
      <c r="AG196" s="27"/>
      <c r="AH196" s="27"/>
      <c r="AI196" s="34"/>
      <c r="AJ196" s="27"/>
      <c r="AK196" s="27"/>
      <c r="AL196" s="27"/>
      <c r="AM196" s="27"/>
      <c r="AN196" s="34"/>
      <c r="AO196" s="34"/>
      <c r="AP196" s="27"/>
      <c r="AQ196" s="34"/>
      <c r="AR196" s="27"/>
      <c r="AS196" s="27"/>
      <c r="AT196" s="34"/>
      <c r="AU196" s="27"/>
      <c r="AV196" s="27"/>
      <c r="AW196" s="27"/>
      <c r="AX196" s="27"/>
      <c r="AY196" s="34"/>
      <c r="AZ196" s="27"/>
      <c r="BA196" s="27"/>
      <c r="BB196" s="27"/>
      <c r="BC196" s="27"/>
      <c r="BD196" s="34"/>
      <c r="BE196" s="27"/>
      <c r="BF196" s="34"/>
      <c r="BG196" s="27"/>
      <c r="BH196" s="27"/>
      <c r="BI196" s="27"/>
      <c r="BJ196" s="34"/>
      <c r="BK196" s="27"/>
      <c r="BL196" s="27"/>
      <c r="BM196" s="27"/>
      <c r="BN196" s="27"/>
      <c r="BO196" s="27"/>
      <c r="BP196" s="34"/>
      <c r="BQ196" s="27"/>
      <c r="BR196" s="27"/>
      <c r="BS196" s="27"/>
      <c r="BT196" s="27"/>
      <c r="BU196" s="27"/>
      <c r="BV196" s="27"/>
      <c r="BW196" s="160"/>
      <c r="BX196" s="230"/>
      <c r="BY196" s="230"/>
      <c r="BZ196" s="230"/>
      <c r="CA196" s="231"/>
      <c r="CB196" s="27"/>
      <c r="CC196" s="27"/>
      <c r="CN196" s="1"/>
      <c r="CO196" s="1"/>
      <c r="CP196" s="1"/>
      <c r="CQ196" s="181"/>
      <c r="CU196" s="57"/>
      <c r="CV196" s="57"/>
      <c r="DA196" s="57"/>
      <c r="DB196" s="57"/>
      <c r="DG196" s="57"/>
      <c r="DH196" s="57"/>
    </row>
    <row r="197" spans="1:112" x14ac:dyDescent="0.25">
      <c r="A197" s="354"/>
      <c r="B197" s="115" t="s">
        <v>244</v>
      </c>
      <c r="C197" s="290"/>
      <c r="D197" s="343"/>
      <c r="E197" s="184"/>
      <c r="F197" s="184"/>
      <c r="G197" s="184"/>
      <c r="H197" s="184"/>
      <c r="I197" s="184"/>
      <c r="J197" s="322"/>
      <c r="K197" s="186"/>
      <c r="L197" s="34"/>
      <c r="M197" s="186"/>
      <c r="N197" s="186"/>
      <c r="O197" s="186"/>
      <c r="P197" s="27"/>
      <c r="Q197" s="27"/>
      <c r="R197" s="27"/>
      <c r="S197" s="27"/>
      <c r="T197" s="160"/>
      <c r="U197" s="27"/>
      <c r="V197" s="27"/>
      <c r="W197" s="27"/>
      <c r="X197" s="27"/>
      <c r="Y197" s="34"/>
      <c r="Z197" s="186"/>
      <c r="AA197" s="186"/>
      <c r="AB197" s="27"/>
      <c r="AC197" s="21"/>
      <c r="AD197" s="21"/>
      <c r="AE197" s="27"/>
      <c r="AF197" s="27"/>
      <c r="AG197" s="27"/>
      <c r="AH197" s="27"/>
      <c r="AI197" s="34"/>
      <c r="AJ197" s="27"/>
      <c r="AK197" s="27"/>
      <c r="AL197" s="27"/>
      <c r="AM197" s="27"/>
      <c r="AN197" s="34"/>
      <c r="AO197" s="34"/>
      <c r="AP197" s="27"/>
      <c r="AQ197" s="34"/>
      <c r="AR197" s="27"/>
      <c r="AS197" s="27"/>
      <c r="AT197" s="34"/>
      <c r="AU197" s="27"/>
      <c r="AV197" s="27"/>
      <c r="AW197" s="27"/>
      <c r="AX197" s="27"/>
      <c r="AY197" s="34"/>
      <c r="AZ197" s="27"/>
      <c r="BA197" s="27"/>
      <c r="BB197" s="27"/>
      <c r="BC197" s="27"/>
      <c r="BD197" s="34"/>
      <c r="BE197" s="27"/>
      <c r="BF197" s="34"/>
      <c r="BG197" s="27"/>
      <c r="BH197" s="27"/>
      <c r="BI197" s="27"/>
      <c r="BJ197" s="34"/>
      <c r="BK197" s="27"/>
      <c r="BL197" s="27"/>
      <c r="BM197" s="27"/>
      <c r="BN197" s="27"/>
      <c r="BO197" s="27"/>
      <c r="BP197" s="34"/>
      <c r="BQ197" s="27"/>
      <c r="BR197" s="27"/>
      <c r="BS197" s="27"/>
      <c r="BT197" s="27"/>
      <c r="BU197" s="27"/>
      <c r="BV197" s="27"/>
      <c r="BW197" s="160"/>
      <c r="BX197" s="230"/>
      <c r="BY197" s="230"/>
      <c r="BZ197" s="230"/>
      <c r="CA197" s="231"/>
      <c r="CB197" s="27"/>
      <c r="CC197" s="27"/>
      <c r="CN197" s="1"/>
      <c r="CO197" s="1"/>
      <c r="CP197" s="1"/>
      <c r="CQ197" s="181"/>
      <c r="CU197" s="57"/>
      <c r="CV197" s="57"/>
      <c r="DA197" s="57"/>
      <c r="DB197" s="57"/>
      <c r="DG197" s="57"/>
      <c r="DH197" s="57"/>
    </row>
    <row r="198" spans="1:112" x14ac:dyDescent="0.25">
      <c r="A198" s="354"/>
      <c r="B198" s="115" t="s">
        <v>247</v>
      </c>
      <c r="C198" s="290"/>
      <c r="D198" s="343"/>
      <c r="E198" s="184"/>
      <c r="F198" s="184"/>
      <c r="G198" s="184"/>
      <c r="H198" s="184"/>
      <c r="I198" s="184"/>
      <c r="J198" s="322"/>
      <c r="K198" s="186"/>
      <c r="L198" s="34"/>
      <c r="M198" s="186"/>
      <c r="N198" s="186"/>
      <c r="O198" s="186"/>
      <c r="P198" s="27"/>
      <c r="Q198" s="27"/>
      <c r="R198" s="27"/>
      <c r="S198" s="27"/>
      <c r="T198" s="160"/>
      <c r="U198" s="27"/>
      <c r="V198" s="27"/>
      <c r="W198" s="27"/>
      <c r="X198" s="27"/>
      <c r="Y198" s="34"/>
      <c r="Z198" s="186"/>
      <c r="AA198" s="186"/>
      <c r="AB198" s="27"/>
      <c r="AC198" s="21"/>
      <c r="AD198" s="21"/>
      <c r="AE198" s="27"/>
      <c r="AF198" s="27"/>
      <c r="AG198" s="27"/>
      <c r="AH198" s="27"/>
      <c r="AI198" s="34"/>
      <c r="AJ198" s="27"/>
      <c r="AK198" s="27"/>
      <c r="AL198" s="27"/>
      <c r="AM198" s="27"/>
      <c r="AN198" s="34"/>
      <c r="AO198" s="34"/>
      <c r="AP198" s="27"/>
      <c r="AQ198" s="34"/>
      <c r="AR198" s="27"/>
      <c r="AS198" s="27"/>
      <c r="AT198" s="34"/>
      <c r="AU198" s="27"/>
      <c r="AV198" s="27"/>
      <c r="AW198" s="27"/>
      <c r="AX198" s="27"/>
      <c r="AY198" s="34"/>
      <c r="AZ198" s="27"/>
      <c r="BA198" s="27"/>
      <c r="BB198" s="27"/>
      <c r="BC198" s="27"/>
      <c r="BD198" s="34"/>
      <c r="BE198" s="27"/>
      <c r="BF198" s="34"/>
      <c r="BG198" s="27"/>
      <c r="BH198" s="27"/>
      <c r="BI198" s="27"/>
      <c r="BJ198" s="34"/>
      <c r="BK198" s="27"/>
      <c r="BL198" s="27"/>
      <c r="BM198" s="27"/>
      <c r="BN198" s="27"/>
      <c r="BO198" s="27"/>
      <c r="BP198" s="34"/>
      <c r="BQ198" s="27"/>
      <c r="BR198" s="27"/>
      <c r="BS198" s="27"/>
      <c r="BT198" s="27"/>
      <c r="BU198" s="27"/>
      <c r="BV198" s="27"/>
      <c r="BW198" s="160"/>
      <c r="BX198" s="230"/>
      <c r="BY198" s="230"/>
      <c r="BZ198" s="230"/>
      <c r="CA198" s="231"/>
      <c r="CB198" s="27"/>
      <c r="CC198" s="27"/>
      <c r="CN198" s="1"/>
      <c r="CO198" s="1"/>
      <c r="CP198" s="1"/>
      <c r="CQ198" s="181"/>
      <c r="CU198" s="57"/>
      <c r="CV198" s="57"/>
      <c r="DA198" s="57"/>
      <c r="DB198" s="57"/>
      <c r="DG198" s="57"/>
      <c r="DH198" s="57"/>
    </row>
    <row r="199" spans="1:112" x14ac:dyDescent="0.25">
      <c r="A199" s="354"/>
      <c r="B199" s="115"/>
      <c r="C199" s="290"/>
      <c r="D199" s="261"/>
      <c r="E199" s="184"/>
      <c r="F199" s="184"/>
      <c r="G199" s="184"/>
      <c r="H199" s="184"/>
      <c r="I199" s="184"/>
      <c r="J199" s="322"/>
      <c r="K199" s="186"/>
      <c r="L199" s="34"/>
      <c r="M199" s="186"/>
      <c r="N199" s="186"/>
      <c r="O199" s="186"/>
      <c r="P199" s="27"/>
      <c r="Q199" s="27"/>
      <c r="R199" s="27"/>
      <c r="S199" s="27"/>
      <c r="T199" s="160"/>
      <c r="U199" s="27"/>
      <c r="V199" s="27"/>
      <c r="W199" s="27"/>
      <c r="X199" s="27"/>
      <c r="Y199" s="34"/>
      <c r="Z199" s="186"/>
      <c r="AA199" s="186"/>
      <c r="AB199" s="27"/>
      <c r="AC199" s="21"/>
      <c r="AD199" s="21"/>
      <c r="AE199" s="27"/>
      <c r="AF199" s="27"/>
      <c r="AG199" s="27"/>
      <c r="AH199" s="27"/>
      <c r="AI199" s="34"/>
      <c r="AJ199" s="27"/>
      <c r="AK199" s="27"/>
      <c r="AL199" s="27"/>
      <c r="AM199" s="27"/>
      <c r="AN199" s="34"/>
      <c r="AO199" s="34"/>
      <c r="AP199" s="27"/>
      <c r="AQ199" s="34"/>
      <c r="AR199" s="27"/>
      <c r="AS199" s="27"/>
      <c r="AT199" s="34"/>
      <c r="AU199" s="27"/>
      <c r="AV199" s="27"/>
      <c r="AW199" s="27"/>
      <c r="AX199" s="27"/>
      <c r="AY199" s="34"/>
      <c r="AZ199" s="27"/>
      <c r="BA199" s="27"/>
      <c r="BB199" s="27"/>
      <c r="BC199" s="27"/>
      <c r="BD199" s="34"/>
      <c r="BE199" s="27"/>
      <c r="BF199" s="34"/>
      <c r="BG199" s="27"/>
      <c r="BH199" s="27"/>
      <c r="BI199" s="27"/>
      <c r="BJ199" s="34"/>
      <c r="BK199" s="27"/>
      <c r="BL199" s="27"/>
      <c r="BM199" s="27"/>
      <c r="BN199" s="27"/>
      <c r="BO199" s="27"/>
      <c r="BP199" s="34"/>
      <c r="BQ199" s="27"/>
      <c r="BR199" s="27"/>
      <c r="BS199" s="27"/>
      <c r="BT199" s="27"/>
      <c r="BU199" s="27"/>
      <c r="BV199" s="27"/>
      <c r="BW199" s="160"/>
      <c r="BX199" s="230"/>
      <c r="BY199" s="230"/>
      <c r="BZ199" s="230"/>
      <c r="CA199" s="231"/>
      <c r="CB199" s="27"/>
      <c r="CC199" s="27"/>
      <c r="CN199" s="1"/>
      <c r="CO199" s="1"/>
      <c r="CP199" s="1"/>
      <c r="CQ199" s="181"/>
      <c r="CU199" s="57"/>
      <c r="CV199" s="57"/>
      <c r="DA199" s="57"/>
      <c r="DB199" s="57"/>
      <c r="DG199" s="57"/>
      <c r="DH199" s="57"/>
    </row>
    <row r="200" spans="1:112" x14ac:dyDescent="0.25">
      <c r="A200" s="354"/>
      <c r="B200" s="115" t="s">
        <v>261</v>
      </c>
      <c r="C200" s="290"/>
      <c r="D200" s="261"/>
      <c r="E200" s="184"/>
      <c r="F200" s="184"/>
      <c r="G200" s="184"/>
      <c r="H200" s="184"/>
      <c r="I200" s="184"/>
      <c r="J200" s="322"/>
      <c r="K200" s="186"/>
      <c r="L200" s="34"/>
      <c r="M200" s="186"/>
      <c r="N200" s="186"/>
      <c r="O200" s="186"/>
      <c r="P200" s="27"/>
      <c r="Q200" s="27"/>
      <c r="R200" s="27"/>
      <c r="S200" s="27"/>
      <c r="T200" s="160"/>
      <c r="U200" s="27"/>
      <c r="V200" s="27"/>
      <c r="W200" s="27"/>
      <c r="X200" s="27"/>
      <c r="Y200" s="34"/>
      <c r="Z200" s="186"/>
      <c r="AA200" s="186"/>
      <c r="AB200" s="27"/>
      <c r="AC200" s="21"/>
      <c r="AD200" s="21"/>
      <c r="AE200" s="27"/>
      <c r="AF200" s="27"/>
      <c r="AG200" s="27"/>
      <c r="AH200" s="27"/>
      <c r="AI200" s="34"/>
      <c r="AJ200" s="27"/>
      <c r="AK200" s="27"/>
      <c r="AL200" s="27"/>
      <c r="AM200" s="27"/>
      <c r="AN200" s="34"/>
      <c r="AO200" s="34"/>
      <c r="AP200" s="27"/>
      <c r="AQ200" s="34"/>
      <c r="AR200" s="27"/>
      <c r="AS200" s="27"/>
      <c r="AT200" s="34"/>
      <c r="AU200" s="27"/>
      <c r="AV200" s="27"/>
      <c r="AW200" s="27"/>
      <c r="AX200" s="27"/>
      <c r="AY200" s="34"/>
      <c r="AZ200" s="27"/>
      <c r="BA200" s="27"/>
      <c r="BB200" s="27"/>
      <c r="BC200" s="27"/>
      <c r="BD200" s="34"/>
      <c r="BE200" s="27"/>
      <c r="BF200" s="34"/>
      <c r="BG200" s="27"/>
      <c r="BH200" s="27"/>
      <c r="BI200" s="27"/>
      <c r="BJ200" s="34"/>
      <c r="BK200" s="27"/>
      <c r="BL200" s="27"/>
      <c r="BM200" s="27"/>
      <c r="BN200" s="27"/>
      <c r="BO200" s="27"/>
      <c r="BP200" s="34"/>
      <c r="BQ200" s="27"/>
      <c r="BR200" s="27"/>
      <c r="BS200" s="27"/>
      <c r="BT200" s="27"/>
      <c r="BU200" s="27"/>
      <c r="BV200" s="27"/>
      <c r="BW200" s="160"/>
      <c r="BX200" s="230"/>
      <c r="BY200" s="230"/>
      <c r="BZ200" s="230"/>
      <c r="CA200" s="231"/>
      <c r="CB200" s="27"/>
      <c r="CC200" s="27"/>
      <c r="CN200" s="1"/>
      <c r="CO200" s="1"/>
      <c r="CP200" s="1"/>
      <c r="CQ200" s="181"/>
      <c r="CU200" s="57"/>
      <c r="CV200" s="57"/>
      <c r="DA200" s="57"/>
      <c r="DB200" s="57"/>
      <c r="DG200" s="57"/>
      <c r="DH200" s="57"/>
    </row>
    <row r="201" spans="1:112" x14ac:dyDescent="0.25">
      <c r="A201" s="354"/>
      <c r="B201" s="115" t="s">
        <v>234</v>
      </c>
      <c r="C201" s="290"/>
      <c r="D201" s="343"/>
      <c r="E201" s="184"/>
      <c r="F201" s="184"/>
      <c r="G201" s="184"/>
      <c r="H201" s="184"/>
      <c r="I201" s="184"/>
      <c r="J201" s="322"/>
      <c r="K201" s="186"/>
      <c r="L201" s="34"/>
      <c r="M201" s="186"/>
      <c r="N201" s="186"/>
      <c r="O201" s="186"/>
      <c r="P201" s="27"/>
      <c r="Q201" s="27"/>
      <c r="R201" s="27"/>
      <c r="S201" s="27"/>
      <c r="T201" s="160"/>
      <c r="U201" s="27"/>
      <c r="V201" s="27"/>
      <c r="W201" s="27"/>
      <c r="X201" s="27"/>
      <c r="Y201" s="34"/>
      <c r="Z201" s="186"/>
      <c r="AA201" s="186"/>
      <c r="AB201" s="27"/>
      <c r="AC201" s="21"/>
      <c r="AD201" s="21"/>
      <c r="AE201" s="27"/>
      <c r="AF201" s="27"/>
      <c r="AG201" s="27"/>
      <c r="AH201" s="27"/>
      <c r="AI201" s="34"/>
      <c r="AJ201" s="27"/>
      <c r="AK201" s="27"/>
      <c r="AL201" s="27"/>
      <c r="AM201" s="27"/>
      <c r="AN201" s="34"/>
      <c r="AO201" s="34"/>
      <c r="AP201" s="27"/>
      <c r="AQ201" s="34"/>
      <c r="AR201" s="27"/>
      <c r="AS201" s="27"/>
      <c r="AT201" s="34"/>
      <c r="AU201" s="27"/>
      <c r="AV201" s="27"/>
      <c r="AW201" s="27"/>
      <c r="AX201" s="27"/>
      <c r="AY201" s="34"/>
      <c r="AZ201" s="27"/>
      <c r="BA201" s="27"/>
      <c r="BB201" s="27"/>
      <c r="BC201" s="27"/>
      <c r="BD201" s="34"/>
      <c r="BE201" s="27"/>
      <c r="BF201" s="34"/>
      <c r="BG201" s="27"/>
      <c r="BH201" s="27"/>
      <c r="BI201" s="27"/>
      <c r="BJ201" s="34"/>
      <c r="BK201" s="27"/>
      <c r="BL201" s="27"/>
      <c r="BM201" s="27"/>
      <c r="BN201" s="27"/>
      <c r="BO201" s="27"/>
      <c r="BP201" s="34"/>
      <c r="BQ201" s="27"/>
      <c r="BR201" s="27"/>
      <c r="BS201" s="27"/>
      <c r="BT201" s="27"/>
      <c r="BU201" s="27"/>
      <c r="BV201" s="27"/>
      <c r="BW201" s="160"/>
      <c r="BX201" s="230"/>
      <c r="BY201" s="230"/>
      <c r="BZ201" s="230"/>
      <c r="CA201" s="231"/>
      <c r="CB201" s="27"/>
      <c r="CC201" s="27"/>
      <c r="CN201" s="1"/>
      <c r="CO201" s="1"/>
      <c r="CP201" s="1"/>
      <c r="CQ201" s="181"/>
      <c r="CU201" s="57"/>
      <c r="CV201" s="57"/>
      <c r="DA201" s="57"/>
      <c r="DB201" s="57"/>
      <c r="DG201" s="57"/>
      <c r="DH201" s="57"/>
    </row>
    <row r="202" spans="1:112" x14ac:dyDescent="0.25">
      <c r="A202" s="354"/>
      <c r="B202" s="115" t="s">
        <v>235</v>
      </c>
      <c r="C202" s="290"/>
      <c r="D202" s="343"/>
      <c r="E202" s="184"/>
      <c r="F202" s="184"/>
      <c r="G202" s="184"/>
      <c r="H202" s="184"/>
      <c r="I202" s="184"/>
      <c r="J202" s="322"/>
      <c r="K202" s="186"/>
      <c r="L202" s="34"/>
      <c r="M202" s="186"/>
      <c r="N202" s="186"/>
      <c r="O202" s="186"/>
      <c r="P202" s="27"/>
      <c r="Q202" s="27"/>
      <c r="R202" s="27"/>
      <c r="S202" s="27"/>
      <c r="T202" s="160"/>
      <c r="U202" s="27"/>
      <c r="V202" s="27"/>
      <c r="W202" s="27"/>
      <c r="X202" s="27"/>
      <c r="Y202" s="34"/>
      <c r="Z202" s="186"/>
      <c r="AA202" s="186"/>
      <c r="AB202" s="27"/>
      <c r="AC202" s="21"/>
      <c r="AD202" s="21"/>
      <c r="AE202" s="27"/>
      <c r="AF202" s="27"/>
      <c r="AG202" s="27"/>
      <c r="AH202" s="27"/>
      <c r="AI202" s="34"/>
      <c r="AJ202" s="27"/>
      <c r="AK202" s="27"/>
      <c r="AL202" s="27"/>
      <c r="AM202" s="27"/>
      <c r="AN202" s="34"/>
      <c r="AO202" s="34"/>
      <c r="AP202" s="27"/>
      <c r="AQ202" s="34"/>
      <c r="AR202" s="27"/>
      <c r="AS202" s="27"/>
      <c r="AT202" s="34"/>
      <c r="AU202" s="27"/>
      <c r="AV202" s="27"/>
      <c r="AW202" s="27"/>
      <c r="AX202" s="27"/>
      <c r="AY202" s="34"/>
      <c r="AZ202" s="27"/>
      <c r="BA202" s="27"/>
      <c r="BB202" s="27"/>
      <c r="BC202" s="27"/>
      <c r="BD202" s="34"/>
      <c r="BE202" s="27"/>
      <c r="BF202" s="34"/>
      <c r="BG202" s="27"/>
      <c r="BH202" s="27"/>
      <c r="BI202" s="27"/>
      <c r="BJ202" s="34"/>
      <c r="BK202" s="27"/>
      <c r="BL202" s="27"/>
      <c r="BM202" s="27"/>
      <c r="BN202" s="27"/>
      <c r="BO202" s="27"/>
      <c r="BP202" s="34"/>
      <c r="BQ202" s="27"/>
      <c r="BR202" s="27"/>
      <c r="BS202" s="27"/>
      <c r="BT202" s="27"/>
      <c r="BU202" s="27"/>
      <c r="BV202" s="27"/>
      <c r="BW202" s="160"/>
      <c r="BX202" s="230"/>
      <c r="BY202" s="230"/>
      <c r="BZ202" s="230"/>
      <c r="CA202" s="231"/>
      <c r="CB202" s="27"/>
      <c r="CC202" s="27"/>
      <c r="CN202" s="1"/>
      <c r="CO202" s="1"/>
      <c r="CP202" s="1"/>
      <c r="CQ202" s="181"/>
      <c r="CU202" s="57"/>
      <c r="CV202" s="57"/>
      <c r="DA202" s="57"/>
      <c r="DB202" s="57"/>
      <c r="DG202" s="57"/>
      <c r="DH202" s="57"/>
    </row>
    <row r="203" spans="1:112" x14ac:dyDescent="0.25">
      <c r="A203" s="354"/>
      <c r="B203" s="115"/>
      <c r="C203" s="290"/>
      <c r="D203" s="261"/>
      <c r="E203" s="184"/>
      <c r="F203" s="184"/>
      <c r="G203" s="184"/>
      <c r="H203" s="184"/>
      <c r="I203" s="184"/>
      <c r="J203" s="322"/>
      <c r="K203" s="186"/>
      <c r="L203" s="34"/>
      <c r="M203" s="186"/>
      <c r="N203" s="186"/>
      <c r="O203" s="186"/>
      <c r="P203" s="27"/>
      <c r="Q203" s="27"/>
      <c r="R203" s="27"/>
      <c r="S203" s="27"/>
      <c r="T203" s="160"/>
      <c r="U203" s="27"/>
      <c r="V203" s="27"/>
      <c r="W203" s="27"/>
      <c r="X203" s="27"/>
      <c r="Y203" s="34"/>
      <c r="Z203" s="186"/>
      <c r="AA203" s="186"/>
      <c r="AB203" s="27"/>
      <c r="AC203" s="21"/>
      <c r="AD203" s="21"/>
      <c r="AE203" s="27"/>
      <c r="AF203" s="27"/>
      <c r="AG203" s="27"/>
      <c r="AH203" s="27"/>
      <c r="AI203" s="34"/>
      <c r="AJ203" s="27"/>
      <c r="AK203" s="27"/>
      <c r="AL203" s="27"/>
      <c r="AM203" s="27"/>
      <c r="AN203" s="34"/>
      <c r="AO203" s="34"/>
      <c r="AP203" s="27"/>
      <c r="AQ203" s="34"/>
      <c r="AR203" s="27"/>
      <c r="AS203" s="27"/>
      <c r="AT203" s="34"/>
      <c r="AU203" s="27"/>
      <c r="AV203" s="27"/>
      <c r="AW203" s="27"/>
      <c r="AX203" s="27"/>
      <c r="AY203" s="34"/>
      <c r="AZ203" s="27"/>
      <c r="BA203" s="27"/>
      <c r="BB203" s="27"/>
      <c r="BC203" s="27"/>
      <c r="BD203" s="34"/>
      <c r="BE203" s="27"/>
      <c r="BF203" s="34"/>
      <c r="BG203" s="27"/>
      <c r="BH203" s="27"/>
      <c r="BI203" s="27"/>
      <c r="BJ203" s="34"/>
      <c r="BK203" s="27"/>
      <c r="BL203" s="27"/>
      <c r="BM203" s="27"/>
      <c r="BN203" s="27"/>
      <c r="BO203" s="27"/>
      <c r="BP203" s="34"/>
      <c r="BQ203" s="27"/>
      <c r="BR203" s="27"/>
      <c r="BS203" s="27"/>
      <c r="BT203" s="27"/>
      <c r="BU203" s="27"/>
      <c r="BV203" s="27"/>
      <c r="BW203" s="160"/>
      <c r="BX203" s="230"/>
      <c r="BY203" s="230"/>
      <c r="BZ203" s="230"/>
      <c r="CA203" s="231"/>
      <c r="CB203" s="27"/>
      <c r="CC203" s="27"/>
      <c r="CN203" s="1"/>
      <c r="CO203" s="1"/>
      <c r="CP203" s="1"/>
      <c r="CQ203" s="181"/>
      <c r="CU203" s="57"/>
      <c r="CV203" s="57"/>
      <c r="DA203" s="57"/>
      <c r="DB203" s="57"/>
      <c r="DG203" s="57"/>
      <c r="DH203" s="57"/>
    </row>
    <row r="204" spans="1:112" x14ac:dyDescent="0.25">
      <c r="A204" s="354"/>
      <c r="B204" s="115" t="s">
        <v>153</v>
      </c>
      <c r="C204" s="290"/>
      <c r="D204" s="343"/>
      <c r="E204" s="184"/>
      <c r="F204" s="184"/>
      <c r="G204" s="184"/>
      <c r="H204" s="184"/>
      <c r="I204" s="184"/>
      <c r="J204" s="322"/>
      <c r="K204" s="186"/>
      <c r="L204" s="34"/>
      <c r="M204" s="186"/>
      <c r="N204" s="186"/>
      <c r="O204" s="186"/>
      <c r="P204" s="27"/>
      <c r="Q204" s="27"/>
      <c r="R204" s="27"/>
      <c r="S204" s="27"/>
      <c r="T204" s="160"/>
      <c r="U204" s="27"/>
      <c r="V204" s="27"/>
      <c r="W204" s="27"/>
      <c r="X204" s="27"/>
      <c r="Y204" s="34"/>
      <c r="Z204" s="186"/>
      <c r="AA204" s="186"/>
      <c r="AB204" s="27"/>
      <c r="AC204" s="27"/>
      <c r="AD204" s="34"/>
      <c r="AE204" s="27"/>
      <c r="AF204" s="27"/>
      <c r="AG204" s="27"/>
      <c r="AH204" s="27"/>
      <c r="AI204" s="34"/>
      <c r="AJ204" s="27"/>
      <c r="AK204" s="27"/>
      <c r="AL204" s="27"/>
      <c r="AM204" s="27"/>
      <c r="AN204" s="34"/>
      <c r="AO204" s="34"/>
      <c r="AP204" s="27"/>
      <c r="AQ204" s="34"/>
      <c r="AR204" s="27"/>
      <c r="AS204" s="27"/>
      <c r="AT204" s="34"/>
      <c r="AU204" s="27"/>
      <c r="AV204" s="27"/>
      <c r="AW204" s="27"/>
      <c r="AX204" s="27"/>
      <c r="AY204" s="34"/>
      <c r="AZ204" s="27"/>
      <c r="BA204" s="27"/>
      <c r="BB204" s="27"/>
      <c r="BC204" s="27"/>
      <c r="BD204" s="34"/>
      <c r="BE204" s="27"/>
      <c r="BF204" s="34"/>
      <c r="BG204" s="27"/>
      <c r="BH204" s="27"/>
      <c r="BI204" s="27"/>
      <c r="BJ204" s="34"/>
      <c r="BK204" s="27"/>
      <c r="BL204" s="27"/>
      <c r="BM204" s="27"/>
      <c r="BN204" s="27"/>
      <c r="BO204" s="27"/>
      <c r="BP204" s="34"/>
      <c r="BQ204" s="27"/>
      <c r="BR204" s="27"/>
      <c r="BS204" s="27"/>
      <c r="BT204" s="27"/>
      <c r="BU204" s="27"/>
      <c r="BV204" s="27"/>
      <c r="BW204" s="160"/>
      <c r="BX204" s="230"/>
      <c r="BY204" s="230"/>
      <c r="BZ204" s="230"/>
      <c r="CA204" s="231"/>
      <c r="CB204" s="27"/>
      <c r="CC204" s="27"/>
      <c r="CN204" s="1"/>
      <c r="CO204" s="1"/>
      <c r="CP204" s="1"/>
      <c r="CQ204" s="181"/>
      <c r="CU204" s="57"/>
      <c r="CV204" s="57"/>
      <c r="DA204" s="57"/>
      <c r="DB204" s="57"/>
      <c r="DG204" s="57"/>
      <c r="DH204" s="57"/>
    </row>
    <row r="205" spans="1:112" x14ac:dyDescent="0.25">
      <c r="A205" s="354"/>
      <c r="B205" s="115"/>
      <c r="C205" s="290"/>
      <c r="D205" s="262"/>
      <c r="E205" s="184"/>
      <c r="F205" s="184"/>
      <c r="G205" s="184"/>
      <c r="H205" s="184"/>
      <c r="I205" s="184"/>
      <c r="J205" s="322"/>
      <c r="K205" s="186"/>
      <c r="L205" s="34"/>
      <c r="M205" s="186"/>
      <c r="N205" s="186"/>
      <c r="O205" s="186"/>
      <c r="P205" s="27"/>
      <c r="Q205" s="27"/>
      <c r="R205" s="27"/>
      <c r="S205" s="27"/>
      <c r="T205" s="160"/>
      <c r="U205" s="27"/>
      <c r="V205" s="27"/>
      <c r="W205" s="27"/>
      <c r="X205" s="27"/>
      <c r="Y205" s="34"/>
      <c r="Z205" s="186"/>
      <c r="AA205" s="186"/>
      <c r="AB205" s="27"/>
      <c r="AC205" s="27"/>
      <c r="AD205" s="34"/>
      <c r="AE205" s="27"/>
      <c r="AF205" s="27"/>
      <c r="AG205" s="27"/>
      <c r="AH205" s="27"/>
      <c r="AI205" s="34"/>
      <c r="AJ205" s="27"/>
      <c r="AK205" s="27"/>
      <c r="AL205" s="27"/>
      <c r="AM205" s="27"/>
      <c r="AN205" s="34"/>
      <c r="AO205" s="34"/>
      <c r="AP205" s="27"/>
      <c r="AQ205" s="34"/>
      <c r="AR205" s="27"/>
      <c r="AS205" s="27"/>
      <c r="AT205" s="34"/>
      <c r="AU205" s="27"/>
      <c r="AV205" s="27"/>
      <c r="AW205" s="27"/>
      <c r="AX205" s="27"/>
      <c r="AY205" s="34"/>
      <c r="AZ205" s="27"/>
      <c r="BA205" s="27"/>
      <c r="BB205" s="27"/>
      <c r="BC205" s="27"/>
      <c r="BD205" s="34"/>
      <c r="BE205" s="27"/>
      <c r="BF205" s="34"/>
      <c r="BG205" s="27"/>
      <c r="BH205" s="27"/>
      <c r="BI205" s="27"/>
      <c r="BJ205" s="34"/>
      <c r="BK205" s="27"/>
      <c r="BL205" s="27"/>
      <c r="BM205" s="27"/>
      <c r="BN205" s="27"/>
      <c r="BO205" s="27"/>
      <c r="BP205" s="34"/>
      <c r="BQ205" s="27"/>
      <c r="BR205" s="27"/>
      <c r="BS205" s="27"/>
      <c r="BT205" s="27"/>
      <c r="BU205" s="27"/>
      <c r="BV205" s="27"/>
      <c r="BW205" s="160"/>
      <c r="BX205" s="230"/>
      <c r="BY205" s="230"/>
      <c r="BZ205" s="230"/>
      <c r="CA205" s="231"/>
      <c r="CB205" s="27"/>
      <c r="CC205" s="27"/>
      <c r="CN205" s="1"/>
      <c r="CO205" s="1"/>
      <c r="CP205" s="1"/>
      <c r="CQ205" s="181"/>
      <c r="CU205" s="57"/>
      <c r="CV205" s="57"/>
      <c r="DA205" s="57"/>
      <c r="DB205" s="57"/>
      <c r="DG205" s="57"/>
      <c r="DH205" s="57"/>
    </row>
    <row r="206" spans="1:112" x14ac:dyDescent="0.25">
      <c r="A206" s="354"/>
      <c r="B206" s="260" t="s">
        <v>179</v>
      </c>
      <c r="C206" s="289"/>
      <c r="D206" s="266" t="s">
        <v>274</v>
      </c>
      <c r="E206" s="184"/>
      <c r="F206" s="184"/>
      <c r="G206" s="184"/>
      <c r="H206" s="184"/>
      <c r="I206" s="184"/>
      <c r="J206" s="322"/>
      <c r="K206" s="186"/>
      <c r="L206" s="34"/>
      <c r="M206" s="186"/>
      <c r="N206" s="186"/>
      <c r="O206" s="186"/>
      <c r="P206" s="27"/>
      <c r="Q206" s="27"/>
      <c r="R206" s="27"/>
      <c r="S206" s="27"/>
      <c r="T206" s="160"/>
      <c r="U206" s="27"/>
      <c r="V206" s="27"/>
      <c r="W206" s="27"/>
      <c r="X206" s="27"/>
      <c r="Y206" s="34"/>
      <c r="Z206" s="186"/>
      <c r="AA206" s="186"/>
      <c r="AB206" s="27"/>
      <c r="AC206" s="27"/>
      <c r="AD206" s="34"/>
      <c r="AE206" s="27"/>
      <c r="AF206" s="27"/>
      <c r="AG206" s="27"/>
      <c r="AH206" s="27"/>
      <c r="AI206" s="34"/>
      <c r="AJ206" s="27"/>
      <c r="AK206" s="27"/>
      <c r="AL206" s="27"/>
      <c r="AM206" s="27"/>
      <c r="AN206" s="34"/>
      <c r="AO206" s="34"/>
      <c r="AP206" s="27"/>
      <c r="AQ206" s="34"/>
      <c r="AR206" s="27"/>
      <c r="AS206" s="27"/>
      <c r="AT206" s="34"/>
      <c r="AU206" s="27"/>
      <c r="AV206" s="27"/>
      <c r="AW206" s="27"/>
      <c r="AX206" s="27"/>
      <c r="AY206" s="34"/>
      <c r="AZ206" s="27"/>
      <c r="BA206" s="27"/>
      <c r="BB206" s="27"/>
      <c r="BC206" s="27"/>
      <c r="BD206" s="34"/>
      <c r="BE206" s="27"/>
      <c r="BF206" s="34"/>
      <c r="BG206" s="27"/>
      <c r="BH206" s="27"/>
      <c r="BI206" s="27"/>
      <c r="BJ206" s="34"/>
      <c r="BK206" s="27"/>
      <c r="BL206" s="27"/>
      <c r="BM206" s="27"/>
      <c r="BN206" s="27"/>
      <c r="BO206" s="27"/>
      <c r="BP206" s="34"/>
      <c r="BQ206" s="27"/>
      <c r="BR206" s="27"/>
      <c r="BS206" s="27"/>
      <c r="BT206" s="27"/>
      <c r="BU206" s="27"/>
      <c r="BV206" s="27"/>
      <c r="BW206" s="160"/>
      <c r="BX206" s="230"/>
      <c r="BY206" s="230"/>
      <c r="BZ206" s="230"/>
      <c r="CA206" s="231"/>
      <c r="CB206" s="27"/>
      <c r="CC206" s="27"/>
      <c r="CN206" s="1"/>
      <c r="CO206" s="1"/>
      <c r="CP206" s="1"/>
      <c r="CQ206" s="181"/>
      <c r="CU206" s="57"/>
      <c r="CV206" s="57"/>
      <c r="DA206" s="57"/>
      <c r="DB206" s="57"/>
      <c r="DG206" s="57"/>
      <c r="DH206" s="57"/>
    </row>
    <row r="207" spans="1:112" ht="15.75" thickBot="1" x14ac:dyDescent="0.3">
      <c r="A207" s="354"/>
      <c r="B207" s="263"/>
      <c r="C207" s="291"/>
      <c r="D207" s="265"/>
      <c r="E207" s="184"/>
      <c r="F207" s="184"/>
      <c r="G207" s="184"/>
      <c r="H207" s="184"/>
      <c r="I207" s="184"/>
      <c r="J207" s="322"/>
      <c r="K207" s="186"/>
      <c r="L207" s="34"/>
      <c r="M207" s="186"/>
      <c r="N207" s="186"/>
      <c r="O207" s="186"/>
      <c r="P207" s="27"/>
      <c r="Q207" s="27"/>
      <c r="R207" s="27"/>
      <c r="S207" s="27"/>
      <c r="T207" s="160"/>
      <c r="U207" s="27"/>
      <c r="V207" s="27"/>
      <c r="W207" s="27"/>
      <c r="X207" s="27"/>
      <c r="Y207" s="34"/>
      <c r="Z207" s="186"/>
      <c r="AA207" s="186"/>
      <c r="AB207" s="27"/>
      <c r="AC207" s="27"/>
      <c r="AD207" s="34"/>
      <c r="AE207" s="27"/>
      <c r="AF207" s="27"/>
      <c r="AG207" s="27"/>
      <c r="AH207" s="27"/>
      <c r="AI207" s="34"/>
      <c r="AJ207" s="27"/>
      <c r="AK207" s="27"/>
      <c r="AL207" s="27"/>
      <c r="AM207" s="27"/>
      <c r="AN207" s="34"/>
      <c r="AO207" s="34"/>
      <c r="AP207" s="27"/>
      <c r="AQ207" s="34"/>
      <c r="AR207" s="27"/>
      <c r="AS207" s="27"/>
      <c r="AT207" s="34"/>
      <c r="AU207" s="27"/>
      <c r="AV207" s="27"/>
      <c r="AW207" s="27"/>
      <c r="AX207" s="27"/>
      <c r="AY207" s="34"/>
      <c r="AZ207" s="27"/>
      <c r="BA207" s="27"/>
      <c r="BB207" s="27"/>
      <c r="BC207" s="27"/>
      <c r="BD207" s="34"/>
      <c r="BE207" s="27"/>
      <c r="BF207" s="34"/>
      <c r="BG207" s="27"/>
      <c r="BH207" s="27"/>
      <c r="BI207" s="27"/>
      <c r="BJ207" s="34"/>
      <c r="BK207" s="27"/>
      <c r="BL207" s="27"/>
      <c r="BM207" s="27"/>
      <c r="BN207" s="27"/>
      <c r="BO207" s="27"/>
      <c r="BP207" s="34"/>
      <c r="BQ207" s="27"/>
      <c r="BR207" s="27"/>
      <c r="BS207" s="27"/>
      <c r="BT207" s="27"/>
      <c r="BU207" s="27"/>
      <c r="BV207" s="27"/>
      <c r="BW207" s="160"/>
      <c r="BX207" s="230"/>
      <c r="BY207" s="230"/>
      <c r="BZ207" s="230"/>
      <c r="CA207" s="231"/>
      <c r="CB207" s="27"/>
      <c r="CC207" s="27"/>
      <c r="CN207" s="1"/>
      <c r="CO207" s="1"/>
      <c r="CP207" s="1"/>
      <c r="CQ207" s="181"/>
      <c r="CU207" s="57"/>
      <c r="CV207" s="57"/>
      <c r="DA207" s="57"/>
      <c r="DB207" s="57"/>
      <c r="DG207" s="57"/>
      <c r="DH207" s="57"/>
    </row>
    <row r="208" spans="1:112" ht="15.75" thickBot="1" x14ac:dyDescent="0.3">
      <c r="A208" s="354"/>
      <c r="B208" s="179"/>
      <c r="C208" s="179"/>
      <c r="D208" s="179"/>
      <c r="E208" s="184"/>
      <c r="F208" s="184"/>
      <c r="G208" s="184"/>
      <c r="H208" s="184"/>
      <c r="I208" s="184"/>
      <c r="J208" s="322"/>
      <c r="K208" s="186"/>
      <c r="L208" s="34"/>
      <c r="M208" s="186"/>
      <c r="N208" s="186"/>
      <c r="O208" s="186"/>
      <c r="P208" s="27"/>
      <c r="Q208" s="27"/>
      <c r="R208" s="27"/>
      <c r="S208" s="27"/>
      <c r="T208" s="160"/>
      <c r="U208" s="27"/>
      <c r="V208" s="27"/>
      <c r="W208" s="27"/>
      <c r="X208" s="27"/>
      <c r="Y208" s="34"/>
      <c r="Z208" s="186"/>
      <c r="AA208" s="186"/>
      <c r="AB208" s="27"/>
      <c r="AC208" s="27"/>
      <c r="AD208" s="34"/>
      <c r="AE208" s="27"/>
      <c r="AF208" s="27"/>
      <c r="AG208" s="27"/>
      <c r="AH208" s="27"/>
      <c r="AI208" s="34"/>
      <c r="AJ208" s="27"/>
      <c r="AK208" s="27"/>
      <c r="AL208" s="27"/>
      <c r="AM208" s="27"/>
      <c r="AN208" s="34"/>
      <c r="AO208" s="34"/>
      <c r="AP208" s="27"/>
      <c r="AQ208" s="34"/>
      <c r="AR208" s="27"/>
      <c r="AS208" s="27"/>
      <c r="AT208" s="34"/>
      <c r="AU208" s="27"/>
      <c r="AV208" s="27"/>
      <c r="AW208" s="27"/>
      <c r="AX208" s="27"/>
      <c r="AY208" s="34"/>
      <c r="AZ208" s="27"/>
      <c r="BA208" s="27"/>
      <c r="BB208" s="27"/>
      <c r="BC208" s="27"/>
      <c r="BD208" s="34"/>
      <c r="BE208" s="27"/>
      <c r="BF208" s="34"/>
      <c r="BG208" s="27"/>
      <c r="BH208" s="27"/>
      <c r="BI208" s="27"/>
      <c r="BJ208" s="34"/>
      <c r="BK208" s="27"/>
      <c r="BL208" s="27"/>
      <c r="BM208" s="27"/>
      <c r="BN208" s="27"/>
      <c r="BO208" s="27"/>
      <c r="BP208" s="34"/>
      <c r="BQ208" s="27"/>
      <c r="BR208" s="27"/>
      <c r="BS208" s="27"/>
      <c r="BT208" s="27"/>
      <c r="BU208" s="27"/>
      <c r="BV208" s="27"/>
      <c r="BW208" s="160"/>
      <c r="BX208" s="230"/>
      <c r="BY208" s="230"/>
      <c r="BZ208" s="230"/>
      <c r="CA208" s="231"/>
      <c r="CB208" s="27"/>
      <c r="CC208" s="27"/>
      <c r="CN208" s="1"/>
      <c r="CO208" s="1"/>
      <c r="CP208" s="1"/>
      <c r="CQ208" s="181"/>
      <c r="CU208" s="57"/>
      <c r="CV208" s="57"/>
      <c r="DA208" s="57"/>
      <c r="DB208" s="57"/>
      <c r="DG208" s="57"/>
      <c r="DH208" s="57"/>
    </row>
    <row r="209" spans="1:112" ht="15.75" thickBot="1" x14ac:dyDescent="0.3">
      <c r="A209" s="354"/>
      <c r="B209" s="267" t="s">
        <v>256</v>
      </c>
      <c r="C209" s="292"/>
      <c r="D209" s="345" t="s">
        <v>284</v>
      </c>
      <c r="E209" s="184"/>
      <c r="F209" s="184"/>
      <c r="G209" s="184"/>
      <c r="H209" s="184"/>
      <c r="I209" s="184"/>
      <c r="J209" s="322"/>
      <c r="K209" s="186"/>
      <c r="L209" s="34"/>
      <c r="M209" s="186"/>
      <c r="N209" s="186"/>
      <c r="O209" s="186"/>
      <c r="P209" s="27"/>
      <c r="Q209" s="27"/>
      <c r="R209" s="27"/>
      <c r="S209" s="27"/>
      <c r="T209" s="160"/>
      <c r="U209" s="27"/>
      <c r="V209" s="27"/>
      <c r="W209" s="27"/>
      <c r="X209" s="27"/>
      <c r="Y209" s="34"/>
      <c r="Z209" s="186"/>
      <c r="AA209" s="186"/>
      <c r="AB209" s="27"/>
      <c r="AC209" s="27"/>
      <c r="AD209" s="34"/>
      <c r="AE209" s="27"/>
      <c r="AF209" s="27"/>
      <c r="AG209" s="27"/>
      <c r="AH209" s="27"/>
      <c r="AI209" s="34"/>
      <c r="AJ209" s="27"/>
      <c r="AK209" s="27"/>
      <c r="AL209" s="27"/>
      <c r="AM209" s="27"/>
      <c r="AN209" s="34"/>
      <c r="AO209" s="34"/>
      <c r="AP209" s="27"/>
      <c r="AQ209" s="34"/>
      <c r="AR209" s="27"/>
      <c r="AS209" s="27"/>
      <c r="AT209" s="34"/>
      <c r="AU209" s="27"/>
      <c r="AV209" s="27"/>
      <c r="AW209" s="27"/>
      <c r="AX209" s="27"/>
      <c r="AY209" s="34"/>
      <c r="AZ209" s="27"/>
      <c r="BA209" s="27"/>
      <c r="BB209" s="27"/>
      <c r="BC209" s="27"/>
      <c r="BD209" s="34"/>
      <c r="BE209" s="27"/>
      <c r="BF209" s="34"/>
      <c r="BG209" s="27"/>
      <c r="BH209" s="27"/>
      <c r="BI209" s="27"/>
      <c r="BJ209" s="34"/>
      <c r="BK209" s="27"/>
      <c r="BL209" s="27"/>
      <c r="BM209" s="27"/>
      <c r="BN209" s="27"/>
      <c r="BO209" s="27"/>
      <c r="BP209" s="34"/>
      <c r="BQ209" s="27"/>
      <c r="BR209" s="27"/>
      <c r="BS209" s="27"/>
      <c r="BT209" s="27"/>
      <c r="BU209" s="27"/>
      <c r="BV209" s="27"/>
      <c r="BW209" s="160"/>
      <c r="BX209" s="230"/>
      <c r="BY209" s="230"/>
      <c r="BZ209" s="230"/>
      <c r="CA209" s="231"/>
      <c r="CB209" s="27"/>
      <c r="CC209" s="27"/>
      <c r="CN209" s="1"/>
      <c r="CO209" s="1"/>
      <c r="CP209" s="1"/>
      <c r="CQ209" s="181"/>
      <c r="CU209" s="57"/>
      <c r="CV209" s="57"/>
      <c r="DA209" s="57"/>
      <c r="DB209" s="57"/>
      <c r="DG209" s="57"/>
      <c r="DH209" s="57"/>
    </row>
    <row r="210" spans="1:112" x14ac:dyDescent="0.25">
      <c r="A210" s="354"/>
      <c r="B210" s="259" t="s">
        <v>259</v>
      </c>
      <c r="C210" s="288"/>
      <c r="D210" s="342"/>
      <c r="E210" s="184"/>
      <c r="F210" s="184"/>
      <c r="G210" s="184"/>
      <c r="H210" s="184"/>
      <c r="I210" s="184"/>
      <c r="J210" s="322"/>
      <c r="K210" s="186"/>
      <c r="L210" s="34"/>
      <c r="M210" s="186"/>
      <c r="N210" s="186"/>
      <c r="O210" s="186"/>
      <c r="P210" s="27"/>
      <c r="Q210" s="27"/>
      <c r="R210" s="27"/>
      <c r="S210" s="27"/>
      <c r="T210" s="160"/>
      <c r="U210" s="27"/>
      <c r="V210" s="27"/>
      <c r="W210" s="27"/>
      <c r="X210" s="27"/>
      <c r="Y210" s="34"/>
      <c r="Z210" s="186"/>
      <c r="AA210" s="186"/>
      <c r="AB210" s="27"/>
      <c r="AC210" s="27"/>
      <c r="AD210" s="34"/>
      <c r="AE210" s="27"/>
      <c r="AF210" s="27"/>
      <c r="AG210" s="27"/>
      <c r="AH210" s="27"/>
      <c r="AI210" s="34"/>
      <c r="AJ210" s="27"/>
      <c r="AK210" s="27"/>
      <c r="AL210" s="27"/>
      <c r="AM210" s="27"/>
      <c r="AN210" s="34"/>
      <c r="AO210" s="34"/>
      <c r="AP210" s="27"/>
      <c r="AQ210" s="34"/>
      <c r="AR210" s="27"/>
      <c r="AS210" s="27"/>
      <c r="AT210" s="34"/>
      <c r="AU210" s="27"/>
      <c r="AV210" s="27"/>
      <c r="AW210" s="27"/>
      <c r="AX210" s="27"/>
      <c r="AY210" s="34"/>
      <c r="AZ210" s="27"/>
      <c r="BA210" s="27"/>
      <c r="BB210" s="27"/>
      <c r="BC210" s="27"/>
      <c r="BD210" s="34"/>
      <c r="BE210" s="27"/>
      <c r="BF210" s="34"/>
      <c r="BG210" s="27"/>
      <c r="BH210" s="27"/>
      <c r="BI210" s="27"/>
      <c r="BJ210" s="34"/>
      <c r="BK210" s="27"/>
      <c r="BL210" s="27"/>
      <c r="BM210" s="27"/>
      <c r="BN210" s="27"/>
      <c r="BO210" s="27"/>
      <c r="BP210" s="34"/>
      <c r="BQ210" s="27"/>
      <c r="BR210" s="27"/>
      <c r="BS210" s="27"/>
      <c r="BT210" s="27"/>
      <c r="BU210" s="27"/>
      <c r="BV210" s="27"/>
      <c r="BW210" s="160"/>
      <c r="BX210" s="230"/>
      <c r="BY210" s="230"/>
      <c r="BZ210" s="230"/>
      <c r="CA210" s="231"/>
      <c r="CB210" s="27"/>
      <c r="CC210" s="27"/>
      <c r="CN210" s="1"/>
      <c r="CO210" s="1"/>
      <c r="CP210" s="1"/>
      <c r="CQ210" s="181"/>
      <c r="CU210" s="57"/>
      <c r="CV210" s="57"/>
      <c r="DA210" s="57"/>
      <c r="DB210" s="57"/>
      <c r="DG210" s="57"/>
      <c r="DH210" s="57"/>
    </row>
    <row r="211" spans="1:112" x14ac:dyDescent="0.25">
      <c r="A211" s="354"/>
      <c r="B211" s="260" t="s">
        <v>260</v>
      </c>
      <c r="C211" s="289"/>
      <c r="D211" s="355">
        <v>36.4</v>
      </c>
      <c r="E211" s="184"/>
      <c r="F211" s="184"/>
      <c r="G211" s="184"/>
      <c r="H211" s="184"/>
      <c r="I211" s="184"/>
      <c r="J211" s="322"/>
      <c r="K211" s="186"/>
      <c r="L211" s="34"/>
      <c r="M211" s="186"/>
      <c r="N211" s="186"/>
      <c r="O211" s="186"/>
      <c r="P211" s="27"/>
      <c r="Q211" s="27"/>
      <c r="R211" s="27"/>
      <c r="S211" s="27"/>
      <c r="T211" s="160"/>
      <c r="U211" s="27"/>
      <c r="V211" s="27"/>
      <c r="W211" s="27"/>
      <c r="X211" s="27"/>
      <c r="Y211" s="34"/>
      <c r="Z211" s="186"/>
      <c r="AA211" s="186"/>
      <c r="AB211" s="27"/>
      <c r="AC211" s="27"/>
      <c r="AD211" s="34"/>
      <c r="AE211" s="27"/>
      <c r="AF211" s="27"/>
      <c r="AG211" s="27"/>
      <c r="AH211" s="27"/>
      <c r="AI211" s="34"/>
      <c r="AJ211" s="27"/>
      <c r="AK211" s="27"/>
      <c r="AL211" s="27"/>
      <c r="AM211" s="27"/>
      <c r="AN211" s="34"/>
      <c r="AO211" s="34"/>
      <c r="AP211" s="27"/>
      <c r="AQ211" s="34"/>
      <c r="AR211" s="27"/>
      <c r="AS211" s="27"/>
      <c r="AT211" s="34"/>
      <c r="AU211" s="27"/>
      <c r="AV211" s="27"/>
      <c r="AW211" s="27"/>
      <c r="AX211" s="27"/>
      <c r="AY211" s="34"/>
      <c r="AZ211" s="27"/>
      <c r="BA211" s="27"/>
      <c r="BB211" s="27"/>
      <c r="BC211" s="27"/>
      <c r="BD211" s="34"/>
      <c r="BE211" s="27"/>
      <c r="BF211" s="34"/>
      <c r="BG211" s="27"/>
      <c r="BH211" s="27"/>
      <c r="BI211" s="27"/>
      <c r="BJ211" s="34"/>
      <c r="BK211" s="27"/>
      <c r="BL211" s="27"/>
      <c r="BM211" s="27"/>
      <c r="BN211" s="27"/>
      <c r="BO211" s="27"/>
      <c r="BP211" s="34"/>
      <c r="BQ211" s="27"/>
      <c r="BR211" s="27"/>
      <c r="BS211" s="27"/>
      <c r="BT211" s="27"/>
      <c r="BU211" s="27"/>
      <c r="BV211" s="27"/>
      <c r="BW211" s="160"/>
      <c r="BX211" s="230"/>
      <c r="BY211" s="230"/>
      <c r="BZ211" s="230"/>
      <c r="CA211" s="231"/>
      <c r="CB211" s="27"/>
      <c r="CC211" s="27"/>
      <c r="CN211" s="1"/>
      <c r="CO211" s="1"/>
      <c r="CP211" s="1"/>
      <c r="CQ211" s="181"/>
      <c r="CU211" s="57"/>
      <c r="CV211" s="57"/>
      <c r="DA211" s="57"/>
      <c r="DB211" s="57"/>
      <c r="DG211" s="57"/>
      <c r="DH211" s="57"/>
    </row>
    <row r="212" spans="1:112" x14ac:dyDescent="0.25">
      <c r="A212" s="354"/>
      <c r="B212" s="260" t="s">
        <v>172</v>
      </c>
      <c r="C212" s="289"/>
      <c r="D212" s="343"/>
      <c r="E212" s="184"/>
      <c r="F212" s="184"/>
      <c r="G212" s="184"/>
      <c r="H212" s="184"/>
      <c r="I212" s="184"/>
      <c r="J212" s="322"/>
      <c r="K212" s="186"/>
      <c r="L212" s="34"/>
      <c r="M212" s="186"/>
      <c r="N212" s="186"/>
      <c r="O212" s="186"/>
      <c r="P212" s="27"/>
      <c r="Q212" s="27"/>
      <c r="R212" s="27"/>
      <c r="S212" s="27"/>
      <c r="T212" s="160"/>
      <c r="U212" s="27"/>
      <c r="V212" s="27"/>
      <c r="W212" s="27"/>
      <c r="X212" s="27"/>
      <c r="Y212" s="34"/>
      <c r="Z212" s="186"/>
      <c r="AA212" s="186"/>
      <c r="AB212" s="27"/>
      <c r="AC212" s="27"/>
      <c r="AD212" s="34"/>
      <c r="AE212" s="27"/>
      <c r="AF212" s="27"/>
      <c r="AG212" s="27"/>
      <c r="AH212" s="27"/>
      <c r="AI212" s="34"/>
      <c r="AJ212" s="27"/>
      <c r="AK212" s="27"/>
      <c r="AL212" s="27"/>
      <c r="AM212" s="27"/>
      <c r="AN212" s="34"/>
      <c r="AO212" s="34"/>
      <c r="AP212" s="27"/>
      <c r="AQ212" s="34"/>
      <c r="AR212" s="27"/>
      <c r="AS212" s="27"/>
      <c r="AT212" s="34"/>
      <c r="AU212" s="27"/>
      <c r="AV212" s="27"/>
      <c r="AW212" s="27"/>
      <c r="AX212" s="27"/>
      <c r="AY212" s="34"/>
      <c r="AZ212" s="27"/>
      <c r="BA212" s="27"/>
      <c r="BB212" s="27"/>
      <c r="BC212" s="27"/>
      <c r="BD212" s="34"/>
      <c r="BE212" s="27"/>
      <c r="BF212" s="34"/>
      <c r="BG212" s="27"/>
      <c r="BH212" s="27"/>
      <c r="BI212" s="27"/>
      <c r="BJ212" s="34"/>
      <c r="BK212" s="27"/>
      <c r="BL212" s="27"/>
      <c r="BM212" s="27"/>
      <c r="BN212" s="27"/>
      <c r="BO212" s="27"/>
      <c r="BP212" s="34"/>
      <c r="BQ212" s="27"/>
      <c r="BR212" s="27"/>
      <c r="BS212" s="27"/>
      <c r="BT212" s="27"/>
      <c r="BU212" s="27"/>
      <c r="BV212" s="27"/>
      <c r="BW212" s="160"/>
      <c r="BX212" s="230"/>
      <c r="BY212" s="230"/>
      <c r="BZ212" s="230"/>
      <c r="CA212" s="231"/>
      <c r="CB212" s="27"/>
      <c r="CC212" s="27"/>
      <c r="CN212" s="1"/>
      <c r="CO212" s="1"/>
      <c r="CP212" s="1"/>
      <c r="CQ212" s="181"/>
      <c r="CU212" s="57"/>
      <c r="CV212" s="57"/>
      <c r="DA212" s="57"/>
      <c r="DB212" s="57"/>
      <c r="DG212" s="57"/>
      <c r="DH212" s="57"/>
    </row>
    <row r="213" spans="1:112" x14ac:dyDescent="0.25">
      <c r="A213" s="354"/>
      <c r="B213" s="260"/>
      <c r="C213" s="289"/>
      <c r="D213" s="261"/>
      <c r="E213" s="184"/>
      <c r="F213" s="184"/>
      <c r="G213" s="184"/>
      <c r="H213" s="184"/>
      <c r="I213" s="184"/>
      <c r="J213" s="322"/>
      <c r="K213" s="186"/>
      <c r="L213" s="34"/>
      <c r="M213" s="186"/>
      <c r="N213" s="186"/>
      <c r="O213" s="186"/>
      <c r="P213" s="27"/>
      <c r="Q213" s="27"/>
      <c r="R213" s="27"/>
      <c r="S213" s="27"/>
      <c r="T213" s="160"/>
      <c r="U213" s="27"/>
      <c r="V213" s="27"/>
      <c r="W213" s="27"/>
      <c r="X213" s="27"/>
      <c r="Y213" s="34"/>
      <c r="Z213" s="186"/>
      <c r="AA213" s="186"/>
      <c r="AB213" s="27"/>
      <c r="AC213" s="27"/>
      <c r="AD213" s="34"/>
      <c r="AE213" s="27"/>
      <c r="AF213" s="27"/>
      <c r="AG213" s="27"/>
      <c r="AH213" s="27"/>
      <c r="AI213" s="34"/>
      <c r="AJ213" s="27"/>
      <c r="AK213" s="27"/>
      <c r="AL213" s="27"/>
      <c r="AM213" s="27"/>
      <c r="AN213" s="34"/>
      <c r="AO213" s="34"/>
      <c r="AP213" s="27"/>
      <c r="AQ213" s="34"/>
      <c r="AR213" s="27"/>
      <c r="AS213" s="27"/>
      <c r="AT213" s="34"/>
      <c r="AU213" s="27"/>
      <c r="AV213" s="27"/>
      <c r="AW213" s="27"/>
      <c r="AX213" s="27"/>
      <c r="AY213" s="34"/>
      <c r="AZ213" s="27"/>
      <c r="BA213" s="27"/>
      <c r="BB213" s="27"/>
      <c r="BC213" s="27"/>
      <c r="BD213" s="34"/>
      <c r="BE213" s="27"/>
      <c r="BF213" s="34"/>
      <c r="BG213" s="27"/>
      <c r="BH213" s="27"/>
      <c r="BI213" s="27"/>
      <c r="BJ213" s="34"/>
      <c r="BK213" s="27"/>
      <c r="BL213" s="27"/>
      <c r="BM213" s="27"/>
      <c r="BN213" s="27"/>
      <c r="BO213" s="27"/>
      <c r="BP213" s="34"/>
      <c r="BQ213" s="27"/>
      <c r="BR213" s="27"/>
      <c r="BS213" s="27"/>
      <c r="BT213" s="27"/>
      <c r="BU213" s="27"/>
      <c r="BV213" s="27"/>
      <c r="BW213" s="160"/>
      <c r="BX213" s="230"/>
      <c r="BY213" s="230"/>
      <c r="BZ213" s="230"/>
      <c r="CA213" s="231"/>
      <c r="CB213" s="27"/>
      <c r="CC213" s="27"/>
      <c r="CN213" s="1"/>
      <c r="CO213" s="1"/>
      <c r="CP213" s="1"/>
      <c r="CQ213" s="181"/>
      <c r="CU213" s="57"/>
      <c r="CV213" s="57"/>
      <c r="DA213" s="57"/>
      <c r="DB213" s="57"/>
      <c r="DG213" s="57"/>
      <c r="DH213" s="57"/>
    </row>
    <row r="214" spans="1:112" x14ac:dyDescent="0.25">
      <c r="A214" s="354"/>
      <c r="B214" s="260" t="s">
        <v>262</v>
      </c>
      <c r="C214" s="289"/>
      <c r="D214" s="262"/>
      <c r="E214" s="184"/>
      <c r="F214" s="184"/>
      <c r="G214" s="184"/>
      <c r="H214" s="184"/>
      <c r="I214" s="184"/>
      <c r="J214" s="322"/>
      <c r="K214" s="186"/>
      <c r="L214" s="34"/>
      <c r="M214" s="186"/>
      <c r="N214" s="186"/>
      <c r="O214" s="186"/>
      <c r="P214" s="27"/>
      <c r="Q214" s="27"/>
      <c r="R214" s="27"/>
      <c r="S214" s="27"/>
      <c r="T214" s="160"/>
      <c r="U214" s="27"/>
      <c r="V214" s="27"/>
      <c r="W214" s="27"/>
      <c r="X214" s="27"/>
      <c r="Y214" s="34"/>
      <c r="Z214" s="186"/>
      <c r="AA214" s="186"/>
      <c r="AB214" s="27"/>
      <c r="AC214" s="27"/>
      <c r="AD214" s="34"/>
      <c r="AE214" s="27"/>
      <c r="AF214" s="27"/>
      <c r="AG214" s="27"/>
      <c r="AH214" s="27"/>
      <c r="AI214" s="34"/>
      <c r="AJ214" s="27"/>
      <c r="AK214" s="27"/>
      <c r="AL214" s="27"/>
      <c r="AM214" s="27"/>
      <c r="AN214" s="34"/>
      <c r="AO214" s="34"/>
      <c r="AP214" s="27"/>
      <c r="AQ214" s="34"/>
      <c r="AR214" s="27"/>
      <c r="AS214" s="27"/>
      <c r="AT214" s="34"/>
      <c r="AU214" s="27"/>
      <c r="AV214" s="27"/>
      <c r="AW214" s="27"/>
      <c r="AX214" s="27"/>
      <c r="AY214" s="34"/>
      <c r="AZ214" s="27"/>
      <c r="BA214" s="27"/>
      <c r="BB214" s="27"/>
      <c r="BC214" s="27"/>
      <c r="BD214" s="34"/>
      <c r="BE214" s="27"/>
      <c r="BF214" s="34"/>
      <c r="BG214" s="27"/>
      <c r="BH214" s="27"/>
      <c r="BI214" s="27"/>
      <c r="BJ214" s="34"/>
      <c r="BK214" s="27"/>
      <c r="BL214" s="27"/>
      <c r="BM214" s="27"/>
      <c r="BN214" s="27"/>
      <c r="BO214" s="27"/>
      <c r="BP214" s="34"/>
      <c r="BQ214" s="27"/>
      <c r="BR214" s="27"/>
      <c r="BS214" s="27"/>
      <c r="BT214" s="27"/>
      <c r="BU214" s="27"/>
      <c r="BV214" s="27"/>
      <c r="BW214" s="160"/>
      <c r="BX214" s="230"/>
      <c r="BY214" s="230"/>
      <c r="BZ214" s="230"/>
      <c r="CA214" s="231"/>
      <c r="CB214" s="27"/>
      <c r="CC214" s="27"/>
      <c r="CN214" s="1"/>
      <c r="CO214" s="1"/>
      <c r="CP214" s="1"/>
      <c r="CQ214" s="181"/>
      <c r="CU214" s="57"/>
      <c r="CV214" s="57"/>
      <c r="DA214" s="57"/>
      <c r="DB214" s="57"/>
      <c r="DG214" s="57"/>
      <c r="DH214" s="57"/>
    </row>
    <row r="215" spans="1:112" x14ac:dyDescent="0.25">
      <c r="A215" s="354"/>
      <c r="B215" s="115" t="s">
        <v>236</v>
      </c>
      <c r="C215" s="290"/>
      <c r="D215" s="343"/>
      <c r="E215" s="184"/>
      <c r="F215" s="184"/>
      <c r="G215" s="184"/>
      <c r="H215" s="184"/>
      <c r="I215" s="184"/>
      <c r="J215" s="322"/>
      <c r="K215" s="186"/>
      <c r="L215" s="34"/>
      <c r="M215" s="186"/>
      <c r="N215" s="186"/>
      <c r="O215" s="186"/>
      <c r="P215" s="27"/>
      <c r="Q215" s="27"/>
      <c r="R215" s="27"/>
      <c r="S215" s="27"/>
      <c r="T215" s="160"/>
      <c r="U215" s="27"/>
      <c r="V215" s="27"/>
      <c r="W215" s="27"/>
      <c r="X215" s="27"/>
      <c r="Y215" s="34"/>
      <c r="Z215" s="186"/>
      <c r="AA215" s="186"/>
      <c r="AB215" s="27"/>
      <c r="AC215" s="27"/>
      <c r="AD215" s="34"/>
      <c r="AE215" s="27"/>
      <c r="AF215" s="27"/>
      <c r="AG215" s="27"/>
      <c r="AH215" s="27"/>
      <c r="AI215" s="34"/>
      <c r="AJ215" s="27"/>
      <c r="AK215" s="27"/>
      <c r="AL215" s="27"/>
      <c r="AM215" s="27"/>
      <c r="AN215" s="34"/>
      <c r="AO215" s="34"/>
      <c r="AP215" s="27"/>
      <c r="AQ215" s="34"/>
      <c r="AR215" s="27"/>
      <c r="AS215" s="27"/>
      <c r="AT215" s="34"/>
      <c r="AU215" s="27"/>
      <c r="AV215" s="27"/>
      <c r="AW215" s="27"/>
      <c r="AX215" s="27"/>
      <c r="AY215" s="34"/>
      <c r="AZ215" s="27"/>
      <c r="BA215" s="27"/>
      <c r="BB215" s="27"/>
      <c r="BC215" s="27"/>
      <c r="BD215" s="34"/>
      <c r="BE215" s="27"/>
      <c r="BF215" s="34"/>
      <c r="BG215" s="27"/>
      <c r="BH215" s="27"/>
      <c r="BI215" s="27"/>
      <c r="BJ215" s="34"/>
      <c r="BK215" s="27"/>
      <c r="BL215" s="27"/>
      <c r="BM215" s="27"/>
      <c r="BN215" s="27"/>
      <c r="BO215" s="27"/>
      <c r="BP215" s="34"/>
      <c r="BQ215" s="27"/>
      <c r="BR215" s="27"/>
      <c r="BS215" s="27"/>
      <c r="BT215" s="27"/>
      <c r="BU215" s="27"/>
      <c r="BV215" s="27"/>
      <c r="BW215" s="160"/>
      <c r="BX215" s="230"/>
      <c r="BY215" s="230"/>
      <c r="BZ215" s="230"/>
      <c r="CA215" s="231"/>
      <c r="CB215" s="27"/>
      <c r="CC215" s="27"/>
      <c r="CN215" s="1"/>
      <c r="CO215" s="1"/>
      <c r="CP215" s="1"/>
      <c r="CQ215" s="181"/>
      <c r="CU215" s="57"/>
      <c r="CV215" s="57"/>
      <c r="DA215" s="57"/>
      <c r="DB215" s="57"/>
      <c r="DG215" s="57"/>
      <c r="DH215" s="57"/>
    </row>
    <row r="216" spans="1:112" x14ac:dyDescent="0.25">
      <c r="A216" s="354"/>
      <c r="B216" s="260"/>
      <c r="C216" s="289"/>
      <c r="D216" s="262"/>
      <c r="E216" s="184"/>
      <c r="F216" s="184"/>
      <c r="G216" s="184"/>
      <c r="H216" s="184"/>
      <c r="I216" s="184"/>
      <c r="J216" s="322"/>
      <c r="K216" s="186"/>
      <c r="L216" s="34"/>
      <c r="M216" s="186"/>
      <c r="N216" s="186"/>
      <c r="O216" s="186"/>
      <c r="P216" s="27"/>
      <c r="Q216" s="27"/>
      <c r="R216" s="27"/>
      <c r="S216" s="27"/>
      <c r="T216" s="160"/>
      <c r="U216" s="27"/>
      <c r="V216" s="27"/>
      <c r="W216" s="27"/>
      <c r="X216" s="27"/>
      <c r="Y216" s="34"/>
      <c r="Z216" s="186"/>
      <c r="AA216" s="186"/>
      <c r="AB216" s="27"/>
      <c r="AC216" s="27"/>
      <c r="AD216" s="34"/>
      <c r="AE216" s="27"/>
      <c r="AF216" s="27"/>
      <c r="AG216" s="27"/>
      <c r="AH216" s="27"/>
      <c r="AI216" s="34"/>
      <c r="AJ216" s="27"/>
      <c r="AK216" s="27"/>
      <c r="AL216" s="27"/>
      <c r="AM216" s="27"/>
      <c r="AN216" s="34"/>
      <c r="AO216" s="34"/>
      <c r="AP216" s="27"/>
      <c r="AQ216" s="34"/>
      <c r="AR216" s="27"/>
      <c r="AS216" s="27"/>
      <c r="AT216" s="34"/>
      <c r="AU216" s="27"/>
      <c r="AV216" s="27"/>
      <c r="AW216" s="27"/>
      <c r="AX216" s="27"/>
      <c r="AY216" s="34"/>
      <c r="AZ216" s="27"/>
      <c r="BA216" s="27"/>
      <c r="BB216" s="27"/>
      <c r="BC216" s="27"/>
      <c r="BD216" s="34"/>
      <c r="BE216" s="27"/>
      <c r="BF216" s="34"/>
      <c r="BG216" s="27"/>
      <c r="BH216" s="27"/>
      <c r="BI216" s="27"/>
      <c r="BJ216" s="34"/>
      <c r="BK216" s="27"/>
      <c r="BL216" s="27"/>
      <c r="BM216" s="27"/>
      <c r="BN216" s="27"/>
      <c r="BO216" s="27"/>
      <c r="BP216" s="34"/>
      <c r="BQ216" s="27"/>
      <c r="BR216" s="27"/>
      <c r="BS216" s="27"/>
      <c r="BT216" s="27"/>
      <c r="BU216" s="27"/>
      <c r="BV216" s="27"/>
      <c r="BW216" s="160"/>
      <c r="BX216" s="230"/>
      <c r="BY216" s="230"/>
      <c r="BZ216" s="230"/>
      <c r="CA216" s="231"/>
      <c r="CB216" s="27"/>
      <c r="CC216" s="27"/>
      <c r="CN216" s="1"/>
      <c r="CO216" s="1"/>
      <c r="CP216" s="1"/>
      <c r="CQ216" s="181"/>
      <c r="CU216" s="57"/>
      <c r="CV216" s="57"/>
      <c r="DA216" s="57"/>
      <c r="DB216" s="57"/>
      <c r="DG216" s="57"/>
      <c r="DH216" s="57"/>
    </row>
    <row r="217" spans="1:112" x14ac:dyDescent="0.25">
      <c r="A217" s="354"/>
      <c r="B217" s="260" t="s">
        <v>179</v>
      </c>
      <c r="C217" s="289"/>
      <c r="D217" s="266" t="s">
        <v>274</v>
      </c>
      <c r="E217" s="184"/>
      <c r="F217" s="184"/>
      <c r="G217" s="184"/>
      <c r="H217" s="184"/>
      <c r="I217" s="184"/>
      <c r="J217" s="322"/>
      <c r="K217" s="186"/>
      <c r="L217" s="34"/>
      <c r="M217" s="186"/>
      <c r="N217" s="186"/>
      <c r="O217" s="186"/>
      <c r="P217" s="27"/>
      <c r="Q217" s="27"/>
      <c r="R217" s="27"/>
      <c r="S217" s="27"/>
      <c r="T217" s="160"/>
      <c r="U217" s="27"/>
      <c r="V217" s="27"/>
      <c r="W217" s="27"/>
      <c r="X217" s="27"/>
      <c r="Y217" s="34"/>
      <c r="Z217" s="186"/>
      <c r="AA217" s="186"/>
      <c r="AB217" s="27"/>
      <c r="AC217" s="27"/>
      <c r="AD217" s="34"/>
      <c r="AE217" s="27"/>
      <c r="AF217" s="27"/>
      <c r="AG217" s="27"/>
      <c r="AH217" s="27"/>
      <c r="AI217" s="34"/>
      <c r="AJ217" s="27"/>
      <c r="AK217" s="27"/>
      <c r="AL217" s="27"/>
      <c r="AM217" s="27"/>
      <c r="AN217" s="34"/>
      <c r="AO217" s="34"/>
      <c r="AP217" s="27"/>
      <c r="AQ217" s="34"/>
      <c r="AR217" s="27"/>
      <c r="AS217" s="27"/>
      <c r="AT217" s="34"/>
      <c r="AU217" s="27"/>
      <c r="AV217" s="27"/>
      <c r="AW217" s="27"/>
      <c r="AX217" s="27"/>
      <c r="AY217" s="34"/>
      <c r="AZ217" s="27"/>
      <c r="BA217" s="27"/>
      <c r="BB217" s="27"/>
      <c r="BC217" s="27"/>
      <c r="BD217" s="34"/>
      <c r="BE217" s="27"/>
      <c r="BF217" s="34"/>
      <c r="BG217" s="27"/>
      <c r="BH217" s="27"/>
      <c r="BI217" s="27"/>
      <c r="BJ217" s="34"/>
      <c r="BK217" s="27"/>
      <c r="BL217" s="27"/>
      <c r="BM217" s="27"/>
      <c r="BN217" s="27"/>
      <c r="BO217" s="27"/>
      <c r="BP217" s="34"/>
      <c r="BQ217" s="27"/>
      <c r="BR217" s="27"/>
      <c r="BS217" s="27"/>
      <c r="BT217" s="27"/>
      <c r="BU217" s="27"/>
      <c r="BV217" s="27"/>
      <c r="BW217" s="160"/>
      <c r="BX217" s="230"/>
      <c r="BY217" s="230"/>
      <c r="BZ217" s="230"/>
      <c r="CA217" s="231"/>
      <c r="CB217" s="27"/>
      <c r="CC217" s="27"/>
      <c r="CN217" s="1"/>
      <c r="CO217" s="1"/>
      <c r="CP217" s="1"/>
      <c r="CQ217" s="181"/>
      <c r="CU217" s="57"/>
      <c r="CV217" s="57"/>
      <c r="DA217" s="57"/>
      <c r="DB217" s="57"/>
      <c r="DG217" s="57"/>
      <c r="DH217" s="57"/>
    </row>
    <row r="218" spans="1:112" ht="15.75" thickBot="1" x14ac:dyDescent="0.3">
      <c r="A218" s="354"/>
      <c r="B218" s="263"/>
      <c r="C218" s="291"/>
      <c r="D218" s="265"/>
      <c r="E218" s="184"/>
      <c r="F218" s="184"/>
      <c r="G218" s="184"/>
      <c r="H218" s="184"/>
      <c r="I218" s="184"/>
      <c r="J218" s="322"/>
      <c r="K218" s="186"/>
      <c r="L218" s="34"/>
      <c r="M218" s="186"/>
      <c r="N218" s="186"/>
      <c r="O218" s="186"/>
      <c r="P218" s="27"/>
      <c r="Q218" s="27"/>
      <c r="R218" s="27"/>
      <c r="S218" s="27"/>
      <c r="T218" s="160"/>
      <c r="U218" s="27"/>
      <c r="V218" s="27"/>
      <c r="W218" s="27"/>
      <c r="X218" s="27"/>
      <c r="Y218" s="34"/>
      <c r="Z218" s="186"/>
      <c r="AA218" s="186"/>
      <c r="AB218" s="27"/>
      <c r="AC218" s="27"/>
      <c r="AD218" s="34"/>
      <c r="AE218" s="27"/>
      <c r="AF218" s="27"/>
      <c r="AG218" s="27"/>
      <c r="AH218" s="27"/>
      <c r="AI218" s="34"/>
      <c r="AJ218" s="27"/>
      <c r="AK218" s="27"/>
      <c r="AL218" s="27"/>
      <c r="AM218" s="27"/>
      <c r="AN218" s="34"/>
      <c r="AO218" s="34"/>
      <c r="AP218" s="27"/>
      <c r="AQ218" s="34"/>
      <c r="AR218" s="27"/>
      <c r="AS218" s="27"/>
      <c r="AT218" s="34"/>
      <c r="AU218" s="27"/>
      <c r="AV218" s="27"/>
      <c r="AW218" s="27"/>
      <c r="AX218" s="27"/>
      <c r="AY218" s="34"/>
      <c r="AZ218" s="27"/>
      <c r="BA218" s="27"/>
      <c r="BB218" s="27"/>
      <c r="BC218" s="27"/>
      <c r="BD218" s="34"/>
      <c r="BE218" s="27"/>
      <c r="BF218" s="34"/>
      <c r="BG218" s="27"/>
      <c r="BH218" s="27"/>
      <c r="BI218" s="27"/>
      <c r="BJ218" s="34"/>
      <c r="BK218" s="27"/>
      <c r="BL218" s="27"/>
      <c r="BM218" s="27"/>
      <c r="BN218" s="27"/>
      <c r="BO218" s="27"/>
      <c r="BP218" s="34"/>
      <c r="BQ218" s="27"/>
      <c r="BR218" s="27"/>
      <c r="BS218" s="27"/>
      <c r="BT218" s="27"/>
      <c r="BU218" s="27"/>
      <c r="BV218" s="27"/>
      <c r="BW218" s="160"/>
      <c r="BX218" s="230"/>
      <c r="BY218" s="230"/>
      <c r="BZ218" s="230"/>
      <c r="CA218" s="231"/>
      <c r="CB218" s="27"/>
      <c r="CC218" s="27"/>
      <c r="CN218" s="1"/>
      <c r="CO218" s="1"/>
      <c r="CP218" s="1"/>
      <c r="CQ218" s="181"/>
      <c r="CU218" s="57"/>
      <c r="CV218" s="57"/>
      <c r="DA218" s="57"/>
      <c r="DB218" s="57"/>
      <c r="DG218" s="57"/>
      <c r="DH218" s="57"/>
    </row>
    <row r="219" spans="1:112" ht="12" x14ac:dyDescent="0.25">
      <c r="A219" s="354"/>
      <c r="B219" s="184"/>
      <c r="D219" s="184"/>
      <c r="E219" s="184"/>
      <c r="F219" s="184"/>
      <c r="G219" s="184"/>
      <c r="H219" s="184"/>
      <c r="I219" s="184"/>
      <c r="J219" s="322"/>
      <c r="K219" s="186"/>
      <c r="L219" s="34"/>
      <c r="M219" s="186"/>
      <c r="N219" s="186"/>
      <c r="O219" s="186"/>
      <c r="P219" s="27"/>
      <c r="Q219" s="27"/>
      <c r="R219" s="27"/>
      <c r="S219" s="27"/>
      <c r="T219" s="160"/>
      <c r="U219" s="27"/>
      <c r="V219" s="27"/>
      <c r="W219" s="27"/>
      <c r="X219" s="27"/>
      <c r="Y219" s="34"/>
      <c r="Z219" s="186"/>
      <c r="AA219" s="186"/>
      <c r="AB219" s="27"/>
      <c r="AC219" s="27"/>
      <c r="AD219" s="34"/>
      <c r="AE219" s="27"/>
      <c r="AF219" s="27"/>
      <c r="AG219" s="27"/>
      <c r="AH219" s="27"/>
      <c r="AI219" s="34"/>
      <c r="AJ219" s="27"/>
      <c r="AK219" s="27"/>
      <c r="AL219" s="27"/>
      <c r="AM219" s="27"/>
      <c r="AN219" s="34"/>
      <c r="AO219" s="34"/>
      <c r="AP219" s="27"/>
      <c r="AQ219" s="34"/>
      <c r="AR219" s="27"/>
      <c r="AS219" s="27"/>
      <c r="AT219" s="34"/>
      <c r="AU219" s="27"/>
      <c r="AV219" s="27"/>
      <c r="AW219" s="27"/>
      <c r="AX219" s="27"/>
      <c r="AY219" s="34"/>
      <c r="AZ219" s="27"/>
      <c r="BA219" s="27"/>
      <c r="BB219" s="27"/>
      <c r="BC219" s="27"/>
      <c r="BD219" s="34"/>
      <c r="BE219" s="27"/>
      <c r="BF219" s="34"/>
      <c r="BG219" s="27"/>
      <c r="BH219" s="27"/>
      <c r="BI219" s="27"/>
      <c r="BJ219" s="34"/>
      <c r="BK219" s="27"/>
      <c r="BL219" s="27"/>
      <c r="BM219" s="27"/>
      <c r="BN219" s="27"/>
      <c r="BO219" s="27"/>
      <c r="BP219" s="34"/>
      <c r="BQ219" s="27"/>
      <c r="BR219" s="27"/>
      <c r="BS219" s="27"/>
      <c r="BT219" s="27"/>
      <c r="BU219" s="27"/>
      <c r="BV219" s="27"/>
      <c r="BW219" s="160"/>
      <c r="BX219" s="230"/>
      <c r="BY219" s="230"/>
      <c r="BZ219" s="230"/>
      <c r="CA219" s="231"/>
      <c r="CB219" s="27"/>
      <c r="CC219" s="27"/>
      <c r="CN219" s="1"/>
      <c r="CO219" s="1"/>
      <c r="CP219" s="1"/>
      <c r="CQ219" s="181"/>
      <c r="CU219" s="57"/>
      <c r="CV219" s="57"/>
      <c r="DA219" s="57"/>
      <c r="DB219" s="57"/>
      <c r="DG219" s="57"/>
      <c r="DH219" s="57"/>
    </row>
    <row r="220" spans="1:112" ht="12" x14ac:dyDescent="0.25">
      <c r="A220" s="354"/>
      <c r="B220" s="184"/>
      <c r="D220" s="184"/>
      <c r="E220" s="184"/>
      <c r="F220" s="184"/>
      <c r="G220" s="184"/>
      <c r="H220" s="184"/>
      <c r="I220" s="184"/>
      <c r="J220" s="322"/>
      <c r="K220" s="186"/>
      <c r="L220" s="34"/>
      <c r="M220" s="186"/>
      <c r="N220" s="186"/>
      <c r="O220" s="186"/>
      <c r="P220" s="27"/>
      <c r="Q220" s="27"/>
      <c r="R220" s="27"/>
      <c r="S220" s="27"/>
      <c r="T220" s="160"/>
      <c r="U220" s="27"/>
      <c r="V220" s="27"/>
      <c r="W220" s="27"/>
      <c r="X220" s="27"/>
      <c r="Y220" s="34"/>
      <c r="Z220" s="186"/>
      <c r="AA220" s="186"/>
      <c r="AB220" s="27"/>
      <c r="AC220" s="27"/>
      <c r="AD220" s="34"/>
      <c r="AE220" s="27"/>
      <c r="AF220" s="27"/>
      <c r="AG220" s="27"/>
      <c r="AH220" s="27"/>
      <c r="AI220" s="34"/>
      <c r="AJ220" s="27"/>
      <c r="AK220" s="27"/>
      <c r="AL220" s="27"/>
      <c r="AM220" s="27"/>
      <c r="AN220" s="34"/>
      <c r="AO220" s="34"/>
      <c r="AP220" s="27"/>
      <c r="AQ220" s="34"/>
      <c r="AR220" s="27"/>
      <c r="AS220" s="27"/>
      <c r="AT220" s="34"/>
      <c r="AU220" s="27"/>
      <c r="AV220" s="27"/>
      <c r="AW220" s="27"/>
      <c r="AX220" s="27"/>
      <c r="AY220" s="34"/>
      <c r="AZ220" s="27"/>
      <c r="BA220" s="27"/>
      <c r="BB220" s="27"/>
      <c r="BC220" s="27"/>
      <c r="BD220" s="34"/>
      <c r="BE220" s="27"/>
      <c r="BF220" s="34"/>
      <c r="BG220" s="27"/>
      <c r="BH220" s="27"/>
      <c r="BI220" s="27"/>
      <c r="BJ220" s="34"/>
      <c r="BK220" s="27"/>
      <c r="BL220" s="27"/>
      <c r="BM220" s="27"/>
      <c r="BN220" s="27"/>
      <c r="BO220" s="27"/>
      <c r="BP220" s="34"/>
      <c r="BQ220" s="27"/>
      <c r="BR220" s="27"/>
      <c r="BS220" s="27"/>
      <c r="BT220" s="27"/>
      <c r="BU220" s="27"/>
      <c r="BV220" s="27"/>
      <c r="BW220" s="160"/>
      <c r="BX220" s="230"/>
      <c r="BY220" s="230"/>
      <c r="BZ220" s="230"/>
      <c r="CA220" s="231"/>
      <c r="CB220" s="27"/>
      <c r="CC220" s="27"/>
      <c r="CN220" s="1"/>
      <c r="CO220" s="1"/>
      <c r="CP220" s="1"/>
      <c r="CQ220" s="181"/>
      <c r="CU220" s="57"/>
      <c r="CV220" s="57"/>
      <c r="DA220" s="57"/>
      <c r="DB220" s="57"/>
      <c r="DG220" s="57"/>
      <c r="DH220" s="57"/>
    </row>
    <row r="221" spans="1:112" ht="12" x14ac:dyDescent="0.25">
      <c r="A221" s="354"/>
      <c r="B221" s="184"/>
      <c r="D221" s="184"/>
      <c r="E221" s="184"/>
      <c r="F221" s="184"/>
      <c r="G221" s="184"/>
      <c r="H221" s="184"/>
      <c r="I221" s="184"/>
      <c r="J221" s="322"/>
      <c r="K221" s="186"/>
      <c r="L221" s="34"/>
      <c r="M221" s="186"/>
      <c r="N221" s="186"/>
      <c r="O221" s="186"/>
      <c r="P221" s="27"/>
      <c r="Q221" s="27"/>
      <c r="R221" s="27"/>
      <c r="S221" s="27"/>
      <c r="T221" s="160"/>
      <c r="U221" s="27"/>
      <c r="V221" s="27"/>
      <c r="W221" s="27"/>
      <c r="X221" s="27"/>
      <c r="Y221" s="34"/>
      <c r="Z221" s="186"/>
      <c r="AA221" s="186"/>
      <c r="AB221" s="27"/>
      <c r="AC221" s="27"/>
      <c r="AD221" s="34"/>
      <c r="AE221" s="27"/>
      <c r="AF221" s="27"/>
      <c r="AG221" s="27"/>
      <c r="AH221" s="27"/>
      <c r="AI221" s="34"/>
      <c r="AJ221" s="27"/>
      <c r="AK221" s="27"/>
      <c r="AL221" s="27"/>
      <c r="AM221" s="27"/>
      <c r="AN221" s="34"/>
      <c r="AO221" s="34"/>
      <c r="AP221" s="27"/>
      <c r="AQ221" s="34"/>
      <c r="AR221" s="27"/>
      <c r="AS221" s="27"/>
      <c r="AT221" s="34"/>
      <c r="AU221" s="27"/>
      <c r="AV221" s="27"/>
      <c r="AW221" s="27"/>
      <c r="AX221" s="27"/>
      <c r="AY221" s="34"/>
      <c r="AZ221" s="27"/>
      <c r="BA221" s="27"/>
      <c r="BB221" s="27"/>
      <c r="BC221" s="27"/>
      <c r="BD221" s="34"/>
      <c r="BE221" s="27"/>
      <c r="BF221" s="34"/>
      <c r="BG221" s="27"/>
      <c r="BH221" s="27"/>
      <c r="BI221" s="27"/>
      <c r="BJ221" s="34"/>
      <c r="BK221" s="27"/>
      <c r="BL221" s="27"/>
      <c r="BM221" s="27"/>
      <c r="BN221" s="27"/>
      <c r="BO221" s="27"/>
      <c r="BP221" s="34"/>
      <c r="BQ221" s="27"/>
      <c r="BR221" s="27"/>
      <c r="BS221" s="27"/>
      <c r="BT221" s="27"/>
      <c r="BU221" s="27"/>
      <c r="BV221" s="27"/>
      <c r="BW221" s="160"/>
      <c r="BX221" s="230"/>
      <c r="BY221" s="230"/>
      <c r="BZ221" s="230"/>
      <c r="CA221" s="231"/>
      <c r="CB221" s="27"/>
      <c r="CC221" s="27"/>
      <c r="CN221" s="1"/>
      <c r="CO221" s="1"/>
      <c r="CP221" s="1"/>
      <c r="CQ221" s="181"/>
      <c r="CU221" s="57"/>
      <c r="CV221" s="57"/>
      <c r="DA221" s="57"/>
      <c r="DB221" s="57"/>
      <c r="DG221" s="57"/>
      <c r="DH221" s="57"/>
    </row>
    <row r="222" spans="1:112" ht="12" x14ac:dyDescent="0.25">
      <c r="A222" s="354"/>
      <c r="B222" s="184"/>
      <c r="D222" s="184"/>
      <c r="E222" s="184"/>
      <c r="F222" s="184"/>
      <c r="G222" s="184"/>
      <c r="H222" s="184"/>
      <c r="I222" s="184"/>
      <c r="J222" s="322"/>
      <c r="K222" s="186"/>
      <c r="L222" s="34"/>
      <c r="M222" s="186"/>
      <c r="N222" s="186"/>
      <c r="O222" s="186"/>
      <c r="P222" s="27"/>
      <c r="Q222" s="27"/>
      <c r="R222" s="27"/>
      <c r="S222" s="27"/>
      <c r="T222" s="160"/>
      <c r="U222" s="27"/>
      <c r="V222" s="27"/>
      <c r="W222" s="27"/>
      <c r="X222" s="27"/>
      <c r="Y222" s="34"/>
      <c r="Z222" s="186"/>
      <c r="AA222" s="186"/>
      <c r="AB222" s="27"/>
      <c r="AC222" s="27"/>
      <c r="AD222" s="34"/>
      <c r="AE222" s="27"/>
      <c r="AF222" s="27"/>
      <c r="AG222" s="27"/>
      <c r="AH222" s="27"/>
      <c r="AI222" s="34"/>
      <c r="AJ222" s="27"/>
      <c r="AK222" s="27"/>
      <c r="AL222" s="27"/>
      <c r="AM222" s="27"/>
      <c r="AN222" s="34"/>
      <c r="AO222" s="34"/>
      <c r="AP222" s="27"/>
      <c r="AQ222" s="34"/>
      <c r="AR222" s="27"/>
      <c r="AS222" s="27"/>
      <c r="AT222" s="34"/>
      <c r="AU222" s="27"/>
      <c r="AV222" s="27"/>
      <c r="AW222" s="27"/>
      <c r="AX222" s="27"/>
      <c r="AY222" s="34"/>
      <c r="AZ222" s="27"/>
      <c r="BA222" s="27"/>
      <c r="BB222" s="27"/>
      <c r="BC222" s="27"/>
      <c r="BD222" s="34"/>
      <c r="BE222" s="27"/>
      <c r="BF222" s="34"/>
      <c r="BG222" s="27"/>
      <c r="BH222" s="27"/>
      <c r="BI222" s="27"/>
      <c r="BJ222" s="34"/>
      <c r="BK222" s="27"/>
      <c r="BL222" s="27"/>
      <c r="BM222" s="27"/>
      <c r="BN222" s="27"/>
      <c r="BO222" s="27"/>
      <c r="BP222" s="34"/>
      <c r="BQ222" s="27"/>
      <c r="BR222" s="27"/>
      <c r="BS222" s="27"/>
      <c r="BT222" s="27"/>
      <c r="BU222" s="27"/>
      <c r="BV222" s="27"/>
      <c r="BW222" s="160"/>
      <c r="BX222" s="230"/>
      <c r="BY222" s="230"/>
      <c r="BZ222" s="230"/>
      <c r="CA222" s="231"/>
      <c r="CB222" s="27"/>
      <c r="CC222" s="27"/>
      <c r="CN222" s="1"/>
      <c r="CO222" s="1"/>
      <c r="CP222" s="1"/>
      <c r="CQ222" s="181"/>
      <c r="CU222" s="57"/>
      <c r="CV222" s="57"/>
      <c r="DA222" s="57"/>
      <c r="DB222" s="57"/>
      <c r="DG222" s="57"/>
      <c r="DH222" s="57"/>
    </row>
    <row r="223" spans="1:112" ht="12" x14ac:dyDescent="0.25">
      <c r="A223" s="354"/>
      <c r="D223" s="184"/>
      <c r="E223" s="184"/>
      <c r="F223" s="184"/>
      <c r="G223" s="184"/>
      <c r="H223" s="184"/>
      <c r="I223" s="184"/>
      <c r="J223" s="322"/>
      <c r="K223" s="186"/>
      <c r="L223" s="34"/>
      <c r="M223" s="186"/>
      <c r="N223" s="186"/>
      <c r="O223" s="186"/>
      <c r="P223" s="27"/>
      <c r="Q223" s="27"/>
      <c r="R223" s="27"/>
      <c r="S223" s="27"/>
      <c r="T223" s="160"/>
      <c r="U223" s="27"/>
      <c r="V223" s="27"/>
      <c r="W223" s="27"/>
      <c r="X223" s="27"/>
      <c r="Y223" s="34"/>
      <c r="Z223" s="186"/>
      <c r="AA223" s="186"/>
      <c r="AB223" s="27"/>
      <c r="AC223" s="27"/>
      <c r="AD223" s="34"/>
      <c r="AE223" s="27"/>
      <c r="AF223" s="27"/>
      <c r="AG223" s="27"/>
      <c r="AH223" s="27"/>
      <c r="AI223" s="34"/>
      <c r="AJ223" s="27"/>
      <c r="AK223" s="27"/>
      <c r="AL223" s="27"/>
      <c r="AM223" s="27"/>
      <c r="AN223" s="34"/>
      <c r="AO223" s="34"/>
      <c r="AP223" s="27"/>
      <c r="AQ223" s="34"/>
      <c r="AR223" s="27"/>
      <c r="AS223" s="27"/>
      <c r="AT223" s="34"/>
      <c r="AU223" s="27"/>
      <c r="AV223" s="27"/>
      <c r="AW223" s="27"/>
      <c r="AX223" s="27"/>
      <c r="AY223" s="34"/>
      <c r="AZ223" s="27"/>
      <c r="BA223" s="27"/>
      <c r="BB223" s="27"/>
      <c r="BC223" s="27"/>
      <c r="BD223" s="34"/>
      <c r="BE223" s="27"/>
      <c r="BF223" s="34"/>
      <c r="BG223" s="27"/>
      <c r="BH223" s="27"/>
      <c r="BI223" s="27"/>
      <c r="BJ223" s="34"/>
      <c r="BK223" s="27"/>
      <c r="BL223" s="27"/>
      <c r="BM223" s="27"/>
      <c r="BN223" s="27"/>
      <c r="BO223" s="27"/>
      <c r="BP223" s="34"/>
      <c r="BQ223" s="27"/>
      <c r="BR223" s="27"/>
      <c r="BS223" s="27"/>
      <c r="BT223" s="27"/>
      <c r="BU223" s="27"/>
      <c r="BV223" s="27"/>
      <c r="BW223" s="160"/>
      <c r="BX223" s="230"/>
      <c r="BY223" s="230"/>
      <c r="BZ223" s="230"/>
      <c r="CA223" s="231"/>
      <c r="CB223" s="27"/>
      <c r="CC223" s="27"/>
      <c r="CN223" s="1"/>
      <c r="CO223" s="1"/>
      <c r="CP223" s="1"/>
      <c r="CQ223" s="181"/>
      <c r="CU223" s="57"/>
      <c r="CV223" s="57"/>
      <c r="DA223" s="57"/>
      <c r="DB223" s="57"/>
      <c r="DG223" s="57"/>
      <c r="DH223" s="57"/>
    </row>
    <row r="224" spans="1:112" ht="12" x14ac:dyDescent="0.25">
      <c r="A224" s="354"/>
      <c r="B224" s="184"/>
      <c r="D224" s="184"/>
      <c r="E224" s="184"/>
      <c r="F224" s="184"/>
      <c r="G224" s="184"/>
      <c r="H224" s="184"/>
      <c r="I224" s="184"/>
      <c r="J224" s="322"/>
      <c r="K224" s="186"/>
      <c r="L224" s="34"/>
      <c r="M224" s="186"/>
      <c r="N224" s="186"/>
      <c r="O224" s="186"/>
      <c r="P224" s="27"/>
      <c r="Q224" s="27"/>
      <c r="R224" s="27"/>
      <c r="S224" s="27"/>
      <c r="T224" s="160"/>
      <c r="U224" s="27"/>
      <c r="V224" s="27"/>
      <c r="W224" s="27"/>
      <c r="X224" s="27"/>
      <c r="Y224" s="34"/>
      <c r="Z224" s="186"/>
      <c r="AA224" s="186"/>
      <c r="AB224" s="27"/>
      <c r="AC224" s="27"/>
      <c r="AD224" s="34"/>
      <c r="AE224" s="27"/>
      <c r="AF224" s="27"/>
      <c r="AG224" s="27"/>
      <c r="AH224" s="27"/>
      <c r="AI224" s="34"/>
      <c r="AJ224" s="27"/>
      <c r="AK224" s="27"/>
      <c r="AL224" s="27"/>
      <c r="AM224" s="27"/>
      <c r="AN224" s="34"/>
      <c r="AO224" s="34"/>
      <c r="AP224" s="27"/>
      <c r="AQ224" s="34"/>
      <c r="AR224" s="27"/>
      <c r="AS224" s="27"/>
      <c r="AT224" s="34"/>
      <c r="AU224" s="27"/>
      <c r="AV224" s="27"/>
      <c r="AW224" s="27"/>
      <c r="AX224" s="27"/>
      <c r="AY224" s="34"/>
      <c r="AZ224" s="27"/>
      <c r="BA224" s="27"/>
      <c r="BB224" s="27"/>
      <c r="BC224" s="27"/>
      <c r="BD224" s="34"/>
      <c r="BE224" s="27"/>
      <c r="BF224" s="34"/>
      <c r="BG224" s="27"/>
      <c r="BH224" s="27"/>
      <c r="BI224" s="27"/>
      <c r="BJ224" s="34"/>
      <c r="BK224" s="27"/>
      <c r="BL224" s="27"/>
      <c r="BM224" s="27"/>
      <c r="BN224" s="27"/>
      <c r="BO224" s="27"/>
      <c r="BP224" s="34"/>
      <c r="BQ224" s="27"/>
      <c r="BR224" s="27"/>
      <c r="BS224" s="27"/>
      <c r="BT224" s="27"/>
      <c r="BU224" s="27"/>
      <c r="BV224" s="27"/>
      <c r="BW224" s="160"/>
      <c r="BX224" s="230"/>
      <c r="BY224" s="230"/>
      <c r="BZ224" s="230"/>
      <c r="CA224" s="231"/>
      <c r="CB224" s="27"/>
      <c r="CC224" s="27"/>
      <c r="CN224" s="1"/>
      <c r="CO224" s="1"/>
      <c r="CP224" s="1"/>
      <c r="CQ224" s="181"/>
      <c r="CU224" s="57"/>
      <c r="CV224" s="57"/>
      <c r="DA224" s="57"/>
      <c r="DB224" s="57"/>
      <c r="DG224" s="57"/>
      <c r="DH224" s="57"/>
    </row>
    <row r="225" spans="11:112" ht="12" x14ac:dyDescent="0.25">
      <c r="K225" s="186"/>
      <c r="L225" s="34"/>
      <c r="M225" s="186"/>
      <c r="N225" s="186"/>
      <c r="O225" s="186"/>
      <c r="P225" s="27"/>
      <c r="Q225" s="27"/>
      <c r="R225" s="27"/>
      <c r="S225" s="27"/>
      <c r="T225" s="160"/>
      <c r="U225" s="27"/>
      <c r="V225" s="27"/>
      <c r="W225" s="27"/>
      <c r="X225" s="27"/>
      <c r="Y225" s="34"/>
      <c r="Z225" s="186"/>
      <c r="AA225" s="186"/>
      <c r="AB225" s="27"/>
      <c r="AC225" s="27"/>
      <c r="AD225" s="34"/>
      <c r="AE225" s="27"/>
      <c r="AF225" s="27"/>
      <c r="AG225" s="27"/>
      <c r="AH225" s="27"/>
      <c r="AI225" s="34"/>
      <c r="AJ225" s="27"/>
      <c r="AK225" s="27"/>
      <c r="AL225" s="27"/>
      <c r="AM225" s="27"/>
      <c r="AN225" s="34"/>
      <c r="AO225" s="34"/>
      <c r="AP225" s="27"/>
      <c r="AQ225" s="34"/>
      <c r="AR225" s="27"/>
      <c r="AS225" s="27"/>
      <c r="AT225" s="34"/>
      <c r="AU225" s="27"/>
      <c r="AV225" s="27"/>
      <c r="AW225" s="27"/>
      <c r="AX225" s="27"/>
      <c r="AY225" s="34"/>
      <c r="AZ225" s="27"/>
      <c r="BA225" s="27"/>
      <c r="BB225" s="27"/>
      <c r="BC225" s="27"/>
      <c r="BD225" s="34"/>
      <c r="BE225" s="27"/>
      <c r="BF225" s="34"/>
      <c r="BG225" s="27"/>
      <c r="BH225" s="27"/>
      <c r="BI225" s="27"/>
      <c r="BJ225" s="34"/>
      <c r="BK225" s="27"/>
      <c r="BL225" s="27"/>
      <c r="BM225" s="27"/>
      <c r="BN225" s="27"/>
      <c r="BO225" s="27"/>
      <c r="BP225" s="34"/>
      <c r="BQ225" s="27"/>
      <c r="BR225" s="27"/>
      <c r="BS225" s="27"/>
      <c r="BT225" s="27"/>
      <c r="BU225" s="27"/>
      <c r="BV225" s="27"/>
      <c r="BW225" s="160"/>
      <c r="BX225" s="230"/>
      <c r="BY225" s="230"/>
      <c r="BZ225" s="230"/>
      <c r="CA225" s="231"/>
      <c r="CB225" s="27"/>
      <c r="CC225" s="27"/>
      <c r="CN225" s="1"/>
      <c r="CO225" s="1"/>
      <c r="CP225" s="1"/>
      <c r="CQ225" s="181"/>
      <c r="CU225" s="57"/>
      <c r="CV225" s="57"/>
      <c r="DA225" s="57"/>
      <c r="DB225" s="57"/>
      <c r="DG225" s="57"/>
      <c r="DH225" s="57"/>
    </row>
    <row r="226" spans="11:112" ht="12" x14ac:dyDescent="0.25">
      <c r="K226" s="186"/>
      <c r="L226" s="34"/>
      <c r="M226" s="186"/>
      <c r="N226" s="186"/>
      <c r="O226" s="186"/>
      <c r="P226" s="27"/>
      <c r="Q226" s="27"/>
      <c r="R226" s="27"/>
      <c r="S226" s="27"/>
      <c r="T226" s="160"/>
      <c r="U226" s="27"/>
      <c r="V226" s="27"/>
      <c r="W226" s="27"/>
      <c r="X226" s="27"/>
      <c r="Y226" s="34"/>
      <c r="Z226" s="186"/>
      <c r="AA226" s="186"/>
      <c r="AB226" s="27"/>
      <c r="AC226" s="27"/>
      <c r="AD226" s="34"/>
      <c r="AE226" s="27"/>
      <c r="AF226" s="27"/>
      <c r="AG226" s="27"/>
      <c r="AH226" s="27"/>
      <c r="AI226" s="34"/>
      <c r="AJ226" s="27"/>
      <c r="AK226" s="27"/>
      <c r="AL226" s="27"/>
      <c r="AM226" s="27"/>
      <c r="AN226" s="34"/>
      <c r="AO226" s="34"/>
      <c r="AP226" s="27"/>
      <c r="AQ226" s="34"/>
      <c r="AR226" s="27"/>
      <c r="AS226" s="27"/>
      <c r="AT226" s="34"/>
      <c r="AU226" s="27"/>
      <c r="AV226" s="27"/>
      <c r="AW226" s="27"/>
      <c r="AX226" s="27"/>
      <c r="AY226" s="34"/>
      <c r="AZ226" s="27"/>
      <c r="BA226" s="27"/>
      <c r="BB226" s="27"/>
      <c r="BC226" s="27"/>
      <c r="BD226" s="34"/>
      <c r="BE226" s="27"/>
      <c r="BF226" s="34"/>
      <c r="BG226" s="27"/>
      <c r="BH226" s="27"/>
      <c r="BI226" s="27"/>
      <c r="BJ226" s="34"/>
      <c r="BK226" s="27"/>
      <c r="BL226" s="27"/>
      <c r="BM226" s="27"/>
      <c r="BN226" s="27"/>
      <c r="BO226" s="27"/>
      <c r="BP226" s="34"/>
      <c r="BQ226" s="27"/>
      <c r="BR226" s="27"/>
      <c r="BS226" s="27"/>
      <c r="BT226" s="27"/>
      <c r="BU226" s="27"/>
      <c r="BV226" s="27"/>
      <c r="BW226" s="160"/>
      <c r="BX226" s="230"/>
      <c r="BY226" s="230"/>
      <c r="BZ226" s="230"/>
      <c r="CA226" s="231"/>
      <c r="CB226" s="27"/>
      <c r="CC226" s="27"/>
      <c r="CN226" s="1"/>
      <c r="CO226" s="1"/>
      <c r="CP226" s="1"/>
      <c r="CQ226" s="181"/>
      <c r="CU226" s="57"/>
      <c r="CV226" s="57"/>
      <c r="DA226" s="57"/>
      <c r="DB226" s="57"/>
      <c r="DG226" s="57"/>
      <c r="DH226" s="57"/>
    </row>
    <row r="227" spans="11:112" ht="12" x14ac:dyDescent="0.25">
      <c r="K227" s="186"/>
      <c r="L227" s="34"/>
      <c r="M227" s="186"/>
      <c r="N227" s="186"/>
      <c r="O227" s="186"/>
      <c r="P227" s="27"/>
      <c r="Q227" s="27"/>
      <c r="R227" s="27"/>
      <c r="S227" s="27"/>
      <c r="T227" s="160"/>
      <c r="U227" s="27"/>
      <c r="V227" s="27"/>
      <c r="W227" s="27"/>
      <c r="X227" s="27"/>
      <c r="Y227" s="34"/>
      <c r="Z227" s="186"/>
      <c r="AA227" s="186"/>
      <c r="AB227" s="27"/>
      <c r="AC227" s="27"/>
      <c r="AD227" s="34"/>
      <c r="AE227" s="27"/>
      <c r="AF227" s="27"/>
      <c r="AG227" s="27"/>
      <c r="AH227" s="27"/>
      <c r="AI227" s="34"/>
      <c r="AJ227" s="27"/>
      <c r="AK227" s="27"/>
      <c r="AL227" s="27"/>
      <c r="AM227" s="27"/>
      <c r="AN227" s="34"/>
      <c r="AO227" s="34"/>
      <c r="AP227" s="27"/>
      <c r="AQ227" s="34"/>
      <c r="AR227" s="27"/>
      <c r="AS227" s="27"/>
      <c r="AT227" s="34"/>
      <c r="AU227" s="27"/>
      <c r="AV227" s="27"/>
      <c r="AW227" s="27"/>
      <c r="AX227" s="27"/>
      <c r="AY227" s="34"/>
      <c r="AZ227" s="27"/>
      <c r="BA227" s="27"/>
      <c r="BB227" s="27"/>
      <c r="BC227" s="27"/>
      <c r="BD227" s="34"/>
      <c r="BE227" s="27"/>
      <c r="BF227" s="34"/>
      <c r="BG227" s="27"/>
      <c r="BH227" s="27"/>
      <c r="BI227" s="27"/>
      <c r="BJ227" s="34"/>
      <c r="BK227" s="27"/>
      <c r="BL227" s="27"/>
      <c r="BM227" s="27"/>
      <c r="BN227" s="27"/>
      <c r="BO227" s="27"/>
      <c r="BP227" s="34"/>
      <c r="BQ227" s="27"/>
      <c r="BR227" s="27"/>
      <c r="BS227" s="27"/>
      <c r="BT227" s="27"/>
      <c r="BU227" s="27"/>
      <c r="BV227" s="27"/>
      <c r="BW227" s="160"/>
      <c r="BX227" s="230"/>
      <c r="BY227" s="230"/>
      <c r="BZ227" s="230"/>
      <c r="CA227" s="231"/>
      <c r="CB227" s="27"/>
      <c r="CC227" s="27"/>
      <c r="CN227" s="1"/>
      <c r="CO227" s="1"/>
      <c r="CP227" s="1"/>
      <c r="CQ227" s="181"/>
      <c r="CU227" s="57"/>
      <c r="CV227" s="57"/>
      <c r="DA227" s="57"/>
      <c r="DB227" s="57"/>
      <c r="DG227" s="57"/>
      <c r="DH227" s="57"/>
    </row>
    <row r="228" spans="11:112" ht="12" x14ac:dyDescent="0.25">
      <c r="K228" s="186"/>
      <c r="L228" s="34"/>
      <c r="M228" s="186"/>
      <c r="N228" s="186"/>
      <c r="O228" s="186"/>
      <c r="P228" s="27"/>
      <c r="Q228" s="27"/>
      <c r="R228" s="27"/>
      <c r="S228" s="27"/>
      <c r="T228" s="160"/>
      <c r="U228" s="27"/>
      <c r="V228" s="27"/>
      <c r="W228" s="27"/>
      <c r="X228" s="27"/>
      <c r="Y228" s="34"/>
      <c r="Z228" s="186"/>
      <c r="AA228" s="186"/>
      <c r="AB228" s="27"/>
      <c r="AC228" s="27"/>
      <c r="AD228" s="34"/>
      <c r="AE228" s="27"/>
      <c r="AF228" s="27"/>
      <c r="AG228" s="27"/>
      <c r="AH228" s="27"/>
      <c r="AI228" s="34"/>
      <c r="AJ228" s="27"/>
      <c r="AK228" s="27"/>
      <c r="AL228" s="27"/>
      <c r="AM228" s="27"/>
      <c r="AN228" s="34"/>
      <c r="AO228" s="34"/>
      <c r="AP228" s="27"/>
      <c r="AQ228" s="34"/>
      <c r="AR228" s="27"/>
      <c r="AS228" s="27"/>
      <c r="AT228" s="34"/>
      <c r="AU228" s="27"/>
      <c r="AV228" s="27"/>
      <c r="AW228" s="27"/>
      <c r="AX228" s="27"/>
      <c r="AY228" s="34"/>
      <c r="AZ228" s="27"/>
      <c r="BA228" s="27"/>
      <c r="BB228" s="27"/>
      <c r="BC228" s="27"/>
      <c r="BD228" s="34"/>
      <c r="BE228" s="27"/>
      <c r="BF228" s="34"/>
      <c r="BG228" s="27"/>
      <c r="BH228" s="27"/>
      <c r="BI228" s="27"/>
      <c r="BJ228" s="34"/>
      <c r="BK228" s="27"/>
      <c r="BL228" s="27"/>
      <c r="BM228" s="27"/>
      <c r="BN228" s="27"/>
      <c r="BO228" s="27"/>
      <c r="BP228" s="34"/>
      <c r="BQ228" s="27"/>
      <c r="BR228" s="27"/>
      <c r="BS228" s="27"/>
      <c r="BT228" s="27"/>
      <c r="BU228" s="27"/>
      <c r="BV228" s="27"/>
      <c r="BW228" s="160"/>
      <c r="BX228" s="230"/>
      <c r="BY228" s="230"/>
      <c r="BZ228" s="230"/>
      <c r="CA228" s="231"/>
      <c r="CB228" s="27"/>
      <c r="CC228" s="27"/>
      <c r="CN228" s="1"/>
      <c r="CO228" s="1"/>
      <c r="CP228" s="1"/>
      <c r="CQ228" s="181"/>
      <c r="CU228" s="57"/>
      <c r="CV228" s="57"/>
      <c r="DA228" s="57"/>
      <c r="DB228" s="57"/>
      <c r="DG228" s="57"/>
      <c r="DH228" s="57"/>
    </row>
    <row r="229" spans="11:112" ht="12" x14ac:dyDescent="0.25">
      <c r="K229" s="186"/>
      <c r="L229" s="34"/>
      <c r="M229" s="186"/>
      <c r="N229" s="186"/>
      <c r="O229" s="186"/>
      <c r="P229" s="27"/>
      <c r="Q229" s="27"/>
      <c r="R229" s="27"/>
      <c r="S229" s="27"/>
      <c r="T229" s="160"/>
      <c r="U229" s="27"/>
      <c r="V229" s="27"/>
      <c r="W229" s="27"/>
      <c r="X229" s="27"/>
      <c r="Y229" s="34"/>
      <c r="Z229" s="186"/>
      <c r="AA229" s="186"/>
      <c r="AB229" s="27"/>
      <c r="AC229" s="27"/>
      <c r="AD229" s="34"/>
      <c r="AE229" s="27"/>
      <c r="AF229" s="27"/>
      <c r="AG229" s="27"/>
      <c r="AH229" s="27"/>
      <c r="AI229" s="34"/>
      <c r="AJ229" s="27"/>
      <c r="AK229" s="27"/>
      <c r="AL229" s="27"/>
      <c r="AM229" s="27"/>
      <c r="AN229" s="34"/>
      <c r="AO229" s="34"/>
      <c r="AP229" s="27"/>
      <c r="AQ229" s="34"/>
      <c r="AR229" s="27"/>
      <c r="AS229" s="27"/>
      <c r="AT229" s="34"/>
      <c r="AU229" s="27"/>
      <c r="AV229" s="27"/>
      <c r="AW229" s="27"/>
      <c r="AX229" s="27"/>
      <c r="AY229" s="34"/>
      <c r="AZ229" s="27"/>
      <c r="BA229" s="27"/>
      <c r="BB229" s="27"/>
      <c r="BC229" s="27"/>
      <c r="BD229" s="34"/>
      <c r="BE229" s="27"/>
      <c r="BF229" s="34"/>
      <c r="BG229" s="27"/>
      <c r="BH229" s="27"/>
      <c r="BI229" s="27"/>
      <c r="BJ229" s="34"/>
      <c r="BK229" s="27"/>
      <c r="BL229" s="27"/>
      <c r="BM229" s="27"/>
      <c r="BN229" s="27"/>
      <c r="BO229" s="27"/>
      <c r="BP229" s="34"/>
      <c r="BQ229" s="27"/>
      <c r="BR229" s="27"/>
      <c r="BS229" s="27"/>
      <c r="BT229" s="27"/>
      <c r="BU229" s="27"/>
      <c r="BV229" s="27"/>
      <c r="BW229" s="160"/>
      <c r="BX229" s="230"/>
      <c r="BY229" s="230"/>
      <c r="BZ229" s="230"/>
      <c r="CA229" s="231"/>
      <c r="CB229" s="27"/>
      <c r="CC229" s="27"/>
      <c r="CN229" s="1"/>
      <c r="CO229" s="1"/>
      <c r="CP229" s="1"/>
      <c r="CQ229" s="181"/>
      <c r="CU229" s="57"/>
      <c r="CV229" s="57"/>
      <c r="DA229" s="57"/>
      <c r="DB229" s="57"/>
      <c r="DG229" s="57"/>
      <c r="DH229" s="57"/>
    </row>
    <row r="230" spans="11:112" ht="12" x14ac:dyDescent="0.25">
      <c r="K230" s="186"/>
      <c r="L230" s="34"/>
      <c r="M230" s="186"/>
      <c r="N230" s="186"/>
      <c r="O230" s="186"/>
      <c r="P230" s="27"/>
      <c r="Q230" s="27"/>
      <c r="R230" s="27"/>
      <c r="S230" s="27"/>
      <c r="T230" s="160"/>
      <c r="U230" s="27"/>
      <c r="V230" s="27"/>
      <c r="W230" s="27"/>
      <c r="X230" s="27"/>
      <c r="Y230" s="34"/>
      <c r="Z230" s="186"/>
      <c r="AA230" s="186"/>
      <c r="AB230" s="27"/>
      <c r="AC230" s="27"/>
      <c r="AD230" s="34"/>
      <c r="AE230" s="27"/>
      <c r="AF230" s="27"/>
      <c r="AG230" s="27"/>
      <c r="AH230" s="27"/>
      <c r="AI230" s="34"/>
      <c r="AJ230" s="27"/>
      <c r="AK230" s="27"/>
      <c r="AL230" s="27"/>
      <c r="AM230" s="27"/>
      <c r="AN230" s="34"/>
      <c r="AO230" s="34"/>
      <c r="AP230" s="27"/>
      <c r="AQ230" s="34"/>
      <c r="AR230" s="27"/>
      <c r="AS230" s="27"/>
      <c r="AT230" s="34"/>
      <c r="AU230" s="27"/>
      <c r="AV230" s="27"/>
      <c r="AW230" s="27"/>
      <c r="AX230" s="27"/>
      <c r="AY230" s="34"/>
      <c r="AZ230" s="27"/>
      <c r="BA230" s="27"/>
      <c r="BB230" s="27"/>
      <c r="BC230" s="27"/>
      <c r="BD230" s="34"/>
      <c r="BE230" s="27"/>
      <c r="BF230" s="34"/>
      <c r="BG230" s="27"/>
      <c r="BH230" s="27"/>
      <c r="BI230" s="27"/>
      <c r="BJ230" s="34"/>
      <c r="BK230" s="27"/>
      <c r="BL230" s="27"/>
      <c r="BM230" s="27"/>
      <c r="BN230" s="27"/>
      <c r="BO230" s="27"/>
      <c r="BP230" s="34"/>
      <c r="BQ230" s="27"/>
      <c r="BR230" s="27"/>
      <c r="BS230" s="27"/>
      <c r="BT230" s="27"/>
      <c r="BU230" s="27"/>
      <c r="BV230" s="27"/>
      <c r="BW230" s="160"/>
      <c r="BX230" s="230"/>
      <c r="BY230" s="230"/>
      <c r="BZ230" s="230"/>
      <c r="CA230" s="231"/>
      <c r="CB230" s="27"/>
      <c r="CC230" s="27"/>
      <c r="CN230" s="1"/>
      <c r="CO230" s="1"/>
      <c r="CP230" s="1"/>
      <c r="CQ230" s="181"/>
      <c r="CU230" s="57"/>
      <c r="CV230" s="57"/>
      <c r="DA230" s="57"/>
      <c r="DB230" s="57"/>
      <c r="DG230" s="57"/>
      <c r="DH230" s="57"/>
    </row>
    <row r="231" spans="11:112" ht="12" x14ac:dyDescent="0.25">
      <c r="K231" s="186"/>
      <c r="L231" s="34"/>
      <c r="M231" s="186"/>
      <c r="N231" s="186"/>
      <c r="O231" s="186"/>
      <c r="P231" s="27"/>
      <c r="Q231" s="27"/>
      <c r="R231" s="27"/>
      <c r="S231" s="27"/>
      <c r="T231" s="160"/>
      <c r="U231" s="27"/>
      <c r="V231" s="27"/>
      <c r="W231" s="27"/>
      <c r="X231" s="27"/>
      <c r="Y231" s="34"/>
      <c r="Z231" s="186"/>
      <c r="AA231" s="186"/>
      <c r="AB231" s="27"/>
      <c r="AC231" s="27"/>
      <c r="AD231" s="34"/>
      <c r="AE231" s="27"/>
      <c r="AF231" s="27"/>
      <c r="AG231" s="27"/>
      <c r="AH231" s="27"/>
      <c r="AI231" s="34"/>
      <c r="AJ231" s="27"/>
      <c r="AK231" s="27"/>
      <c r="AL231" s="27"/>
      <c r="AM231" s="27"/>
      <c r="AN231" s="34"/>
      <c r="AO231" s="34"/>
      <c r="AP231" s="27"/>
      <c r="AQ231" s="34"/>
      <c r="AR231" s="27"/>
      <c r="AS231" s="27"/>
      <c r="AT231" s="34"/>
      <c r="AU231" s="27"/>
      <c r="AV231" s="27"/>
      <c r="AW231" s="27"/>
      <c r="AX231" s="27"/>
      <c r="AY231" s="34"/>
      <c r="AZ231" s="27"/>
      <c r="BA231" s="27"/>
      <c r="BB231" s="27"/>
      <c r="BC231" s="27"/>
      <c r="BD231" s="34"/>
      <c r="BE231" s="27"/>
      <c r="BF231" s="34"/>
      <c r="BG231" s="27"/>
      <c r="BH231" s="27"/>
      <c r="BI231" s="27"/>
      <c r="BJ231" s="34"/>
      <c r="BK231" s="27"/>
      <c r="BL231" s="27"/>
      <c r="BM231" s="27"/>
      <c r="BN231" s="27"/>
      <c r="BO231" s="27"/>
      <c r="BP231" s="34"/>
      <c r="BQ231" s="27"/>
      <c r="BR231" s="27"/>
      <c r="BS231" s="27"/>
      <c r="BT231" s="27"/>
      <c r="BU231" s="27"/>
      <c r="BV231" s="27"/>
      <c r="BW231" s="160"/>
      <c r="BX231" s="230"/>
      <c r="BY231" s="230"/>
      <c r="BZ231" s="230"/>
      <c r="CA231" s="231"/>
      <c r="CB231" s="27"/>
      <c r="CC231" s="27"/>
      <c r="CN231" s="1"/>
      <c r="CO231" s="1"/>
      <c r="CP231" s="1"/>
      <c r="CQ231" s="181"/>
      <c r="CU231" s="57"/>
      <c r="CV231" s="57"/>
      <c r="DA231" s="57"/>
      <c r="DB231" s="57"/>
      <c r="DG231" s="57"/>
      <c r="DH231" s="57"/>
    </row>
    <row r="232" spans="11:112" ht="12" x14ac:dyDescent="0.25">
      <c r="K232" s="186"/>
      <c r="L232" s="34"/>
      <c r="M232" s="186"/>
      <c r="N232" s="186"/>
      <c r="O232" s="186"/>
      <c r="P232" s="27"/>
      <c r="Q232" s="27"/>
      <c r="R232" s="27"/>
      <c r="S232" s="27"/>
      <c r="T232" s="160"/>
      <c r="U232" s="27"/>
      <c r="V232" s="27"/>
      <c r="W232" s="27"/>
      <c r="X232" s="27"/>
      <c r="Y232" s="34"/>
      <c r="Z232" s="186"/>
      <c r="AA232" s="186"/>
      <c r="AB232" s="27"/>
      <c r="AC232" s="27"/>
      <c r="AD232" s="34"/>
      <c r="AE232" s="27"/>
      <c r="AF232" s="27"/>
      <c r="AG232" s="27"/>
      <c r="AH232" s="27"/>
      <c r="AI232" s="34"/>
      <c r="AJ232" s="27"/>
      <c r="AK232" s="27"/>
      <c r="AL232" s="27"/>
      <c r="AM232" s="27"/>
      <c r="AN232" s="34"/>
      <c r="AO232" s="34"/>
      <c r="AP232" s="27"/>
      <c r="AQ232" s="34"/>
      <c r="AR232" s="27"/>
      <c r="AS232" s="27"/>
      <c r="AT232" s="34"/>
      <c r="AU232" s="27"/>
      <c r="AV232" s="27"/>
      <c r="AW232" s="27"/>
      <c r="AX232" s="27"/>
      <c r="AY232" s="34"/>
      <c r="AZ232" s="27"/>
      <c r="BA232" s="27"/>
      <c r="BB232" s="27"/>
      <c r="BC232" s="27"/>
      <c r="BD232" s="34"/>
      <c r="BE232" s="27"/>
      <c r="BF232" s="34"/>
      <c r="BG232" s="27"/>
      <c r="BH232" s="27"/>
      <c r="BI232" s="27"/>
      <c r="BJ232" s="34"/>
      <c r="BK232" s="27"/>
      <c r="BL232" s="27"/>
      <c r="BM232" s="27"/>
      <c r="BN232" s="27"/>
      <c r="BO232" s="27"/>
      <c r="BP232" s="34"/>
      <c r="BQ232" s="27"/>
      <c r="BR232" s="27"/>
      <c r="BS232" s="27"/>
      <c r="BT232" s="27"/>
      <c r="BU232" s="27"/>
      <c r="BV232" s="27"/>
      <c r="BW232" s="160"/>
      <c r="BX232" s="230"/>
      <c r="BY232" s="230"/>
      <c r="BZ232" s="230"/>
      <c r="CA232" s="231"/>
      <c r="CB232" s="27"/>
      <c r="CC232" s="27"/>
      <c r="CN232" s="1"/>
      <c r="CO232" s="1"/>
      <c r="CP232" s="1"/>
      <c r="CQ232" s="181"/>
      <c r="CU232" s="57"/>
      <c r="CV232" s="57"/>
      <c r="DA232" s="57"/>
      <c r="DB232" s="57"/>
      <c r="DG232" s="57"/>
      <c r="DH232" s="57"/>
    </row>
    <row r="233" spans="11:112" ht="12" x14ac:dyDescent="0.25">
      <c r="K233" s="186"/>
      <c r="L233" s="34"/>
      <c r="M233" s="186"/>
      <c r="N233" s="186"/>
      <c r="O233" s="186"/>
      <c r="P233" s="27"/>
      <c r="Q233" s="27"/>
      <c r="R233" s="27"/>
      <c r="S233" s="27"/>
      <c r="T233" s="160"/>
      <c r="U233" s="27"/>
      <c r="V233" s="27"/>
      <c r="W233" s="27"/>
      <c r="X233" s="27"/>
      <c r="Y233" s="34"/>
      <c r="Z233" s="186"/>
      <c r="AA233" s="186"/>
      <c r="AB233" s="27"/>
      <c r="AC233" s="27"/>
      <c r="AD233" s="34"/>
      <c r="AE233" s="27"/>
      <c r="AF233" s="27"/>
      <c r="AG233" s="27"/>
      <c r="AH233" s="27"/>
      <c r="AI233" s="34"/>
      <c r="AJ233" s="27"/>
      <c r="AK233" s="27"/>
      <c r="AL233" s="27"/>
      <c r="AM233" s="27"/>
      <c r="AN233" s="34"/>
      <c r="AO233" s="34"/>
      <c r="AP233" s="27"/>
      <c r="AQ233" s="34"/>
      <c r="AR233" s="27"/>
      <c r="AS233" s="27"/>
      <c r="AT233" s="34"/>
      <c r="AU233" s="27"/>
      <c r="AV233" s="27"/>
      <c r="AW233" s="27"/>
      <c r="AX233" s="27"/>
      <c r="AY233" s="34"/>
      <c r="AZ233" s="27"/>
      <c r="BA233" s="27"/>
      <c r="BB233" s="27"/>
      <c r="BC233" s="27"/>
      <c r="BD233" s="34"/>
      <c r="BE233" s="27"/>
      <c r="BF233" s="34"/>
      <c r="BG233" s="27"/>
      <c r="BH233" s="27"/>
      <c r="BI233" s="27"/>
      <c r="BJ233" s="34"/>
      <c r="BK233" s="27"/>
      <c r="BL233" s="27"/>
      <c r="BM233" s="27"/>
      <c r="BN233" s="27"/>
      <c r="BO233" s="27"/>
      <c r="BP233" s="34"/>
      <c r="BQ233" s="27"/>
      <c r="BR233" s="27"/>
      <c r="BS233" s="27"/>
      <c r="BT233" s="27"/>
      <c r="BU233" s="27"/>
      <c r="BV233" s="27"/>
      <c r="BW233" s="160"/>
      <c r="BX233" s="230"/>
      <c r="BY233" s="230"/>
      <c r="BZ233" s="230"/>
      <c r="CA233" s="231"/>
      <c r="CB233" s="27"/>
      <c r="CC233" s="27"/>
      <c r="CN233" s="1"/>
      <c r="CO233" s="1"/>
      <c r="CP233" s="1"/>
      <c r="CQ233" s="181"/>
      <c r="CU233" s="57"/>
      <c r="CV233" s="57"/>
      <c r="DA233" s="57"/>
      <c r="DB233" s="57"/>
      <c r="DG233" s="57"/>
      <c r="DH233" s="57"/>
    </row>
    <row r="234" spans="11:112" ht="12" x14ac:dyDescent="0.25">
      <c r="K234" s="186"/>
      <c r="L234" s="34"/>
      <c r="M234" s="186"/>
      <c r="N234" s="186"/>
      <c r="O234" s="186"/>
      <c r="P234" s="27"/>
      <c r="Q234" s="27"/>
      <c r="R234" s="27"/>
      <c r="S234" s="27"/>
      <c r="T234" s="160"/>
      <c r="U234" s="27"/>
      <c r="V234" s="27"/>
      <c r="W234" s="27"/>
      <c r="X234" s="27"/>
      <c r="Y234" s="34"/>
      <c r="Z234" s="186"/>
      <c r="AA234" s="186"/>
      <c r="AB234" s="27"/>
      <c r="AC234" s="27"/>
      <c r="AD234" s="34"/>
      <c r="AE234" s="27"/>
      <c r="AF234" s="27"/>
      <c r="AG234" s="27"/>
      <c r="AH234" s="27"/>
      <c r="AI234" s="34"/>
      <c r="AJ234" s="27"/>
      <c r="AK234" s="27"/>
      <c r="AL234" s="27"/>
      <c r="AM234" s="27"/>
      <c r="AN234" s="34"/>
      <c r="AO234" s="34"/>
      <c r="AP234" s="27"/>
      <c r="AQ234" s="34"/>
      <c r="AR234" s="27"/>
      <c r="AS234" s="27"/>
      <c r="AT234" s="34"/>
      <c r="AU234" s="27"/>
      <c r="AV234" s="27"/>
      <c r="AW234" s="27"/>
      <c r="AX234" s="27"/>
      <c r="AY234" s="34"/>
      <c r="AZ234" s="27"/>
      <c r="BA234" s="27"/>
      <c r="BB234" s="27"/>
      <c r="BC234" s="27"/>
      <c r="BD234" s="34"/>
      <c r="BE234" s="27"/>
      <c r="BF234" s="34"/>
      <c r="BG234" s="27"/>
      <c r="BH234" s="27"/>
      <c r="BI234" s="27"/>
      <c r="BJ234" s="34"/>
      <c r="BK234" s="27"/>
      <c r="BL234" s="27"/>
      <c r="BM234" s="27"/>
      <c r="BN234" s="27"/>
      <c r="BO234" s="27"/>
      <c r="BP234" s="34"/>
      <c r="BQ234" s="27"/>
      <c r="BR234" s="27"/>
      <c r="BS234" s="27"/>
      <c r="BT234" s="27"/>
      <c r="BU234" s="27"/>
      <c r="BV234" s="27"/>
      <c r="BW234" s="160"/>
      <c r="BX234" s="230"/>
      <c r="BY234" s="230"/>
      <c r="BZ234" s="230"/>
      <c r="CA234" s="231"/>
      <c r="CB234" s="27"/>
      <c r="CC234" s="27"/>
      <c r="CN234" s="1"/>
      <c r="CO234" s="1"/>
      <c r="CP234" s="1"/>
      <c r="CQ234" s="181"/>
      <c r="CU234" s="57"/>
      <c r="CV234" s="57"/>
      <c r="DA234" s="57"/>
      <c r="DB234" s="57"/>
      <c r="DG234" s="57"/>
      <c r="DH234" s="57"/>
    </row>
    <row r="235" spans="11:112" ht="12" x14ac:dyDescent="0.25">
      <c r="K235" s="186"/>
      <c r="L235" s="34"/>
      <c r="M235" s="186"/>
      <c r="N235" s="186"/>
      <c r="O235" s="186"/>
      <c r="P235" s="27"/>
      <c r="Q235" s="27"/>
      <c r="R235" s="27"/>
      <c r="S235" s="27"/>
      <c r="T235" s="160"/>
      <c r="U235" s="27"/>
      <c r="V235" s="27"/>
      <c r="W235" s="27"/>
      <c r="X235" s="27"/>
      <c r="Y235" s="34"/>
      <c r="Z235" s="186"/>
      <c r="AA235" s="186"/>
      <c r="AB235" s="27"/>
      <c r="AC235" s="27"/>
      <c r="AD235" s="34"/>
      <c r="AE235" s="27"/>
      <c r="AF235" s="27"/>
      <c r="AG235" s="27"/>
      <c r="AH235" s="27"/>
      <c r="AI235" s="34"/>
      <c r="AJ235" s="27"/>
      <c r="AK235" s="27"/>
      <c r="AL235" s="27"/>
      <c r="AM235" s="27"/>
      <c r="AN235" s="34"/>
      <c r="AO235" s="34"/>
      <c r="AP235" s="27"/>
      <c r="AQ235" s="34"/>
      <c r="AR235" s="27"/>
      <c r="AS235" s="27"/>
      <c r="AT235" s="34"/>
      <c r="AU235" s="27"/>
      <c r="AV235" s="27"/>
      <c r="AW235" s="27"/>
      <c r="AX235" s="27"/>
      <c r="AY235" s="34"/>
      <c r="AZ235" s="27"/>
      <c r="BA235" s="27"/>
      <c r="BB235" s="27"/>
      <c r="BC235" s="27"/>
      <c r="BD235" s="34"/>
      <c r="BE235" s="27"/>
      <c r="BF235" s="34"/>
      <c r="BG235" s="27"/>
      <c r="BH235" s="27"/>
      <c r="BI235" s="27"/>
      <c r="BJ235" s="34"/>
      <c r="BK235" s="27"/>
      <c r="BL235" s="27"/>
      <c r="BM235" s="27"/>
      <c r="BN235" s="27"/>
      <c r="BO235" s="27"/>
      <c r="BP235" s="34"/>
      <c r="BQ235" s="27"/>
      <c r="BR235" s="27"/>
      <c r="BS235" s="27"/>
      <c r="BT235" s="27"/>
      <c r="BU235" s="27"/>
      <c r="BV235" s="27"/>
      <c r="BW235" s="160"/>
      <c r="BX235" s="230"/>
      <c r="BY235" s="230"/>
      <c r="BZ235" s="230"/>
      <c r="CA235" s="231"/>
      <c r="CB235" s="27"/>
      <c r="CC235" s="27"/>
      <c r="CN235" s="1"/>
      <c r="CO235" s="1"/>
      <c r="CP235" s="1"/>
      <c r="CQ235" s="181"/>
      <c r="CU235" s="57"/>
      <c r="CV235" s="57"/>
      <c r="DA235" s="57"/>
      <c r="DB235" s="57"/>
      <c r="DG235" s="57"/>
      <c r="DH235" s="57"/>
    </row>
    <row r="236" spans="11:112" ht="12" x14ac:dyDescent="0.25">
      <c r="K236" s="186"/>
      <c r="L236" s="34"/>
      <c r="M236" s="186"/>
      <c r="N236" s="186"/>
      <c r="O236" s="186"/>
      <c r="P236" s="27"/>
      <c r="Q236" s="27"/>
      <c r="R236" s="27"/>
      <c r="S236" s="27"/>
      <c r="T236" s="160"/>
      <c r="U236" s="27"/>
      <c r="V236" s="27"/>
      <c r="W236" s="27"/>
      <c r="X236" s="27"/>
      <c r="Y236" s="34"/>
      <c r="Z236" s="186"/>
      <c r="AA236" s="186"/>
      <c r="AB236" s="27"/>
      <c r="AC236" s="27"/>
      <c r="AD236" s="34"/>
      <c r="AE236" s="27"/>
      <c r="AF236" s="27"/>
      <c r="AG236" s="27"/>
      <c r="AH236" s="27"/>
      <c r="AI236" s="34"/>
      <c r="AJ236" s="27"/>
      <c r="AK236" s="27"/>
      <c r="AL236" s="27"/>
      <c r="AM236" s="27"/>
      <c r="AN236" s="34"/>
      <c r="AO236" s="34"/>
      <c r="AP236" s="27"/>
      <c r="AQ236" s="34"/>
      <c r="AR236" s="27"/>
      <c r="AS236" s="27"/>
      <c r="AT236" s="34"/>
      <c r="AU236" s="27"/>
      <c r="AV236" s="27"/>
      <c r="AW236" s="27"/>
      <c r="AX236" s="27"/>
      <c r="AY236" s="34"/>
      <c r="AZ236" s="27"/>
      <c r="BA236" s="27"/>
      <c r="BB236" s="27"/>
      <c r="BC236" s="27"/>
      <c r="BD236" s="34"/>
      <c r="BE236" s="27"/>
      <c r="BF236" s="34"/>
      <c r="BG236" s="27"/>
      <c r="BH236" s="27"/>
      <c r="BI236" s="27"/>
      <c r="BJ236" s="34"/>
      <c r="BK236" s="27"/>
      <c r="BL236" s="27"/>
      <c r="BM236" s="27"/>
      <c r="BN236" s="27"/>
      <c r="BO236" s="27"/>
      <c r="BP236" s="34"/>
      <c r="BQ236" s="27"/>
      <c r="BR236" s="27"/>
      <c r="BS236" s="27"/>
      <c r="BT236" s="27"/>
      <c r="BU236" s="27"/>
      <c r="BV236" s="27"/>
      <c r="BW236" s="160"/>
      <c r="BX236" s="230"/>
      <c r="BY236" s="230"/>
      <c r="BZ236" s="230"/>
      <c r="CA236" s="231"/>
      <c r="CB236" s="27"/>
      <c r="CC236" s="27"/>
      <c r="CN236" s="1"/>
      <c r="CO236" s="1"/>
      <c r="CP236" s="1"/>
      <c r="CQ236" s="181"/>
      <c r="CU236" s="57"/>
      <c r="CV236" s="57"/>
      <c r="DA236" s="57"/>
      <c r="DB236" s="57"/>
      <c r="DG236" s="57"/>
      <c r="DH236" s="57"/>
    </row>
    <row r="237" spans="11:112" ht="12" x14ac:dyDescent="0.25">
      <c r="K237" s="186"/>
      <c r="L237" s="34"/>
      <c r="M237" s="186"/>
      <c r="N237" s="186"/>
      <c r="O237" s="186"/>
      <c r="P237" s="27"/>
      <c r="Q237" s="27"/>
      <c r="R237" s="27"/>
      <c r="S237" s="27"/>
      <c r="T237" s="160"/>
      <c r="U237" s="27"/>
      <c r="V237" s="27"/>
      <c r="W237" s="27"/>
      <c r="X237" s="27"/>
      <c r="Y237" s="34"/>
      <c r="Z237" s="186"/>
      <c r="AA237" s="186"/>
      <c r="AB237" s="27"/>
      <c r="AC237" s="27"/>
      <c r="AD237" s="34"/>
      <c r="AE237" s="27"/>
      <c r="AF237" s="27"/>
      <c r="AG237" s="27"/>
      <c r="AH237" s="27"/>
      <c r="AI237" s="34"/>
      <c r="AJ237" s="27"/>
      <c r="AK237" s="27"/>
      <c r="AL237" s="27"/>
      <c r="AM237" s="27"/>
      <c r="AN237" s="34"/>
      <c r="AO237" s="34"/>
      <c r="AP237" s="27"/>
      <c r="AQ237" s="34"/>
      <c r="AR237" s="27"/>
      <c r="AS237" s="27"/>
      <c r="AT237" s="34"/>
      <c r="AU237" s="27"/>
      <c r="AV237" s="27"/>
      <c r="AW237" s="27"/>
      <c r="AX237" s="27"/>
      <c r="AY237" s="34"/>
      <c r="AZ237" s="27"/>
      <c r="BA237" s="27"/>
      <c r="BB237" s="27"/>
      <c r="BC237" s="27"/>
      <c r="BD237" s="34"/>
      <c r="BE237" s="27"/>
      <c r="BF237" s="34"/>
      <c r="BG237" s="27"/>
      <c r="BH237" s="27"/>
      <c r="BI237" s="27"/>
      <c r="BJ237" s="34"/>
      <c r="BK237" s="27"/>
      <c r="BL237" s="27"/>
      <c r="BM237" s="27"/>
      <c r="BN237" s="27"/>
      <c r="BO237" s="27"/>
      <c r="BP237" s="34"/>
      <c r="BQ237" s="27"/>
      <c r="BR237" s="27"/>
      <c r="BS237" s="27"/>
      <c r="BT237" s="27"/>
      <c r="BU237" s="27"/>
      <c r="BV237" s="27"/>
      <c r="BW237" s="160"/>
      <c r="BX237" s="230"/>
      <c r="BY237" s="230"/>
      <c r="BZ237" s="230"/>
      <c r="CA237" s="231"/>
      <c r="CB237" s="27"/>
      <c r="CC237" s="27"/>
      <c r="CN237" s="1"/>
      <c r="CO237" s="1"/>
      <c r="CP237" s="1"/>
      <c r="CQ237" s="181"/>
      <c r="CU237" s="57"/>
      <c r="CV237" s="57"/>
      <c r="DA237" s="57"/>
      <c r="DB237" s="57"/>
      <c r="DG237" s="57"/>
      <c r="DH237" s="57"/>
    </row>
    <row r="238" spans="11:112" ht="12" x14ac:dyDescent="0.25">
      <c r="K238" s="186"/>
      <c r="L238" s="34"/>
      <c r="M238" s="186"/>
      <c r="N238" s="186"/>
      <c r="O238" s="186"/>
      <c r="P238" s="27"/>
      <c r="Q238" s="27"/>
      <c r="R238" s="27"/>
      <c r="S238" s="27"/>
      <c r="T238" s="160"/>
      <c r="U238" s="27"/>
      <c r="V238" s="27"/>
      <c r="W238" s="27"/>
      <c r="X238" s="27"/>
      <c r="Y238" s="34"/>
      <c r="Z238" s="186"/>
      <c r="AA238" s="186"/>
      <c r="AB238" s="27"/>
      <c r="AC238" s="27"/>
      <c r="AD238" s="34"/>
      <c r="AE238" s="27"/>
      <c r="AF238" s="27"/>
      <c r="AG238" s="27"/>
      <c r="AH238" s="27"/>
      <c r="AI238" s="34"/>
      <c r="AJ238" s="27"/>
      <c r="AK238" s="27"/>
      <c r="AL238" s="27"/>
      <c r="AM238" s="27"/>
      <c r="AN238" s="34"/>
      <c r="AO238" s="34"/>
      <c r="AP238" s="27"/>
      <c r="AQ238" s="34"/>
      <c r="AR238" s="27"/>
      <c r="AS238" s="27"/>
      <c r="AT238" s="34"/>
      <c r="AU238" s="27"/>
      <c r="AV238" s="27"/>
      <c r="AW238" s="27"/>
      <c r="AX238" s="27"/>
      <c r="AY238" s="34"/>
      <c r="AZ238" s="27"/>
      <c r="BA238" s="27"/>
      <c r="BB238" s="27"/>
      <c r="BC238" s="27"/>
      <c r="BD238" s="34"/>
      <c r="BE238" s="27"/>
      <c r="BF238" s="34"/>
      <c r="BG238" s="27"/>
      <c r="BH238" s="27"/>
      <c r="BI238" s="27"/>
      <c r="BJ238" s="34"/>
      <c r="BK238" s="27"/>
      <c r="BL238" s="27"/>
      <c r="BM238" s="27"/>
      <c r="BN238" s="27"/>
      <c r="BO238" s="27"/>
      <c r="BP238" s="34"/>
      <c r="BQ238" s="27"/>
      <c r="BR238" s="27"/>
      <c r="BS238" s="27"/>
      <c r="BT238" s="27"/>
      <c r="BU238" s="27"/>
      <c r="BV238" s="27"/>
      <c r="BW238" s="160"/>
      <c r="BX238" s="230"/>
      <c r="BY238" s="230"/>
      <c r="BZ238" s="230"/>
      <c r="CA238" s="231"/>
      <c r="CB238" s="27"/>
      <c r="CC238" s="27"/>
      <c r="CN238" s="1"/>
      <c r="CO238" s="1"/>
      <c r="CP238" s="1"/>
      <c r="CQ238" s="181"/>
      <c r="CU238" s="57"/>
      <c r="CV238" s="57"/>
      <c r="DA238" s="57"/>
      <c r="DB238" s="57"/>
      <c r="DG238" s="57"/>
      <c r="DH238" s="57"/>
    </row>
    <row r="239" spans="11:112" ht="12" x14ac:dyDescent="0.25">
      <c r="K239" s="186"/>
      <c r="L239" s="34"/>
      <c r="M239" s="186"/>
      <c r="N239" s="186"/>
      <c r="O239" s="186"/>
      <c r="P239" s="27"/>
      <c r="Q239" s="27"/>
      <c r="R239" s="27"/>
      <c r="S239" s="27"/>
      <c r="T239" s="160"/>
      <c r="U239" s="27"/>
      <c r="V239" s="27"/>
      <c r="W239" s="27"/>
      <c r="X239" s="27"/>
      <c r="Y239" s="34"/>
      <c r="Z239" s="186"/>
      <c r="AA239" s="186"/>
      <c r="AB239" s="27"/>
      <c r="AC239" s="27"/>
      <c r="AD239" s="34"/>
      <c r="AE239" s="27"/>
      <c r="AF239" s="27"/>
      <c r="AG239" s="27"/>
      <c r="AH239" s="27"/>
      <c r="AI239" s="34"/>
      <c r="AJ239" s="27"/>
      <c r="AK239" s="27"/>
      <c r="AL239" s="27"/>
      <c r="AM239" s="27"/>
      <c r="AN239" s="34"/>
      <c r="AO239" s="34"/>
      <c r="AP239" s="27"/>
      <c r="AQ239" s="34"/>
      <c r="AR239" s="27"/>
      <c r="AS239" s="27"/>
      <c r="AT239" s="34"/>
      <c r="AU239" s="27"/>
      <c r="AV239" s="27"/>
      <c r="AW239" s="27"/>
      <c r="AX239" s="27"/>
      <c r="AY239" s="34"/>
      <c r="AZ239" s="27"/>
      <c r="BA239" s="27"/>
      <c r="BB239" s="27"/>
      <c r="BC239" s="27"/>
      <c r="BD239" s="34"/>
      <c r="BE239" s="27"/>
      <c r="BF239" s="34"/>
      <c r="BG239" s="27"/>
      <c r="BH239" s="27"/>
      <c r="BI239" s="27"/>
      <c r="BJ239" s="34"/>
      <c r="BK239" s="27"/>
      <c r="BL239" s="27"/>
      <c r="BM239" s="27"/>
      <c r="BN239" s="27"/>
      <c r="BO239" s="27"/>
      <c r="BP239" s="34"/>
      <c r="BQ239" s="27"/>
      <c r="BR239" s="27"/>
      <c r="BS239" s="27"/>
      <c r="BT239" s="27"/>
      <c r="BU239" s="27"/>
      <c r="BV239" s="27"/>
      <c r="BW239" s="160"/>
      <c r="BX239" s="230"/>
      <c r="BY239" s="230"/>
      <c r="BZ239" s="230"/>
      <c r="CA239" s="231"/>
      <c r="CB239" s="27"/>
      <c r="CC239" s="27"/>
      <c r="CN239" s="1"/>
      <c r="CO239" s="1"/>
      <c r="CP239" s="1"/>
      <c r="CQ239" s="181"/>
      <c r="CU239" s="57"/>
      <c r="CV239" s="57"/>
      <c r="DA239" s="57"/>
      <c r="DB239" s="57"/>
      <c r="DG239" s="57"/>
      <c r="DH239" s="57"/>
    </row>
    <row r="240" spans="11:112" ht="12" x14ac:dyDescent="0.25">
      <c r="K240" s="186"/>
      <c r="L240" s="34"/>
      <c r="M240" s="186"/>
      <c r="N240" s="186"/>
      <c r="O240" s="186"/>
      <c r="P240" s="27"/>
      <c r="Q240" s="27"/>
      <c r="R240" s="27"/>
      <c r="S240" s="27"/>
      <c r="T240" s="160"/>
      <c r="U240" s="27"/>
      <c r="V240" s="27"/>
      <c r="W240" s="27"/>
      <c r="X240" s="27"/>
      <c r="Y240" s="34"/>
      <c r="Z240" s="186"/>
      <c r="AA240" s="186"/>
      <c r="AB240" s="27"/>
      <c r="AC240" s="27"/>
      <c r="AD240" s="34"/>
      <c r="AE240" s="27"/>
      <c r="AF240" s="27"/>
      <c r="AG240" s="27"/>
      <c r="AH240" s="27"/>
      <c r="AI240" s="34"/>
      <c r="AJ240" s="27"/>
      <c r="AK240" s="27"/>
      <c r="AL240" s="27"/>
      <c r="AM240" s="27"/>
      <c r="AN240" s="34"/>
      <c r="AO240" s="34"/>
      <c r="AP240" s="27"/>
      <c r="AQ240" s="34"/>
      <c r="AR240" s="27"/>
      <c r="AS240" s="27"/>
      <c r="AT240" s="34"/>
      <c r="AU240" s="27"/>
      <c r="AV240" s="27"/>
      <c r="AW240" s="27"/>
      <c r="AX240" s="27"/>
      <c r="AY240" s="34"/>
      <c r="AZ240" s="27"/>
      <c r="BA240" s="27"/>
      <c r="BB240" s="27"/>
      <c r="BC240" s="27"/>
      <c r="BD240" s="34"/>
      <c r="BE240" s="27"/>
      <c r="BF240" s="34"/>
      <c r="BG240" s="27"/>
      <c r="BH240" s="27"/>
      <c r="BI240" s="27"/>
      <c r="BJ240" s="34"/>
      <c r="BK240" s="27"/>
      <c r="BL240" s="27"/>
      <c r="BM240" s="27"/>
      <c r="BN240" s="27"/>
      <c r="BO240" s="27"/>
      <c r="BP240" s="34"/>
      <c r="BQ240" s="27"/>
      <c r="BR240" s="27"/>
      <c r="BS240" s="27"/>
      <c r="BT240" s="27"/>
      <c r="BU240" s="27"/>
      <c r="BV240" s="27"/>
      <c r="BW240" s="160"/>
      <c r="BX240" s="230"/>
      <c r="BY240" s="230"/>
      <c r="BZ240" s="230"/>
      <c r="CA240" s="231"/>
      <c r="CB240" s="27"/>
      <c r="CC240" s="27"/>
      <c r="CN240" s="1"/>
      <c r="CO240" s="1"/>
      <c r="CP240" s="1"/>
      <c r="CQ240" s="181"/>
      <c r="CU240" s="57"/>
      <c r="CV240" s="57"/>
      <c r="DA240" s="57"/>
      <c r="DB240" s="57"/>
      <c r="DG240" s="57"/>
      <c r="DH240" s="57"/>
    </row>
    <row r="241" spans="11:112" ht="12" x14ac:dyDescent="0.25">
      <c r="K241" s="186"/>
      <c r="L241" s="34"/>
      <c r="M241" s="186"/>
      <c r="N241" s="186"/>
      <c r="O241" s="186"/>
      <c r="P241" s="27"/>
      <c r="Q241" s="27"/>
      <c r="R241" s="27"/>
      <c r="S241" s="27"/>
      <c r="T241" s="160"/>
      <c r="U241" s="27"/>
      <c r="V241" s="27"/>
      <c r="W241" s="27"/>
      <c r="X241" s="27"/>
      <c r="Y241" s="34"/>
      <c r="Z241" s="186"/>
      <c r="AA241" s="186"/>
      <c r="AB241" s="27"/>
      <c r="AC241" s="27"/>
      <c r="AD241" s="34"/>
      <c r="AE241" s="27"/>
      <c r="AF241" s="27"/>
      <c r="AG241" s="27"/>
      <c r="AH241" s="27"/>
      <c r="AI241" s="34"/>
      <c r="AJ241" s="27"/>
      <c r="AK241" s="27"/>
      <c r="AL241" s="27"/>
      <c r="AM241" s="27"/>
      <c r="AN241" s="34"/>
      <c r="AO241" s="34"/>
      <c r="AP241" s="27"/>
      <c r="AQ241" s="34"/>
      <c r="AR241" s="27"/>
      <c r="AS241" s="27"/>
      <c r="AT241" s="34"/>
      <c r="AU241" s="27"/>
      <c r="AV241" s="27"/>
      <c r="AW241" s="27"/>
      <c r="AX241" s="27"/>
      <c r="AY241" s="34"/>
      <c r="AZ241" s="27"/>
      <c r="BA241" s="27"/>
      <c r="BB241" s="27"/>
      <c r="BC241" s="27"/>
      <c r="BD241" s="34"/>
      <c r="BE241" s="27"/>
      <c r="BF241" s="34"/>
      <c r="BG241" s="27"/>
      <c r="BH241" s="27"/>
      <c r="BI241" s="27"/>
      <c r="BJ241" s="34"/>
      <c r="BK241" s="27"/>
      <c r="BL241" s="27"/>
      <c r="BM241" s="27"/>
      <c r="BN241" s="27"/>
      <c r="BO241" s="27"/>
      <c r="BP241" s="34"/>
      <c r="BQ241" s="27"/>
      <c r="BR241" s="27"/>
      <c r="BS241" s="27"/>
      <c r="BT241" s="27"/>
      <c r="BU241" s="27"/>
      <c r="BV241" s="27"/>
      <c r="BW241" s="160"/>
      <c r="BX241" s="230"/>
      <c r="BY241" s="230"/>
      <c r="BZ241" s="230"/>
      <c r="CA241" s="231"/>
      <c r="CB241" s="27"/>
      <c r="CC241" s="27"/>
      <c r="CN241" s="1"/>
      <c r="CO241" s="1"/>
      <c r="CP241" s="1"/>
      <c r="CQ241" s="181"/>
      <c r="CU241" s="57"/>
      <c r="CV241" s="57"/>
      <c r="DA241" s="57"/>
      <c r="DB241" s="57"/>
      <c r="DG241" s="57"/>
      <c r="DH241" s="57"/>
    </row>
    <row r="242" spans="11:112" ht="12" x14ac:dyDescent="0.25">
      <c r="K242" s="186"/>
      <c r="L242" s="34"/>
      <c r="M242" s="186"/>
      <c r="N242" s="186"/>
      <c r="O242" s="186"/>
      <c r="P242" s="27"/>
      <c r="Q242" s="27"/>
      <c r="R242" s="27"/>
      <c r="S242" s="27"/>
      <c r="T242" s="160"/>
      <c r="U242" s="27"/>
      <c r="V242" s="27"/>
      <c r="W242" s="27"/>
      <c r="X242" s="27"/>
      <c r="Y242" s="34"/>
      <c r="Z242" s="186"/>
      <c r="AA242" s="186"/>
      <c r="AB242" s="27"/>
      <c r="AC242" s="27"/>
      <c r="AD242" s="34"/>
      <c r="AE242" s="27"/>
      <c r="AF242" s="27"/>
      <c r="AG242" s="27"/>
      <c r="AH242" s="27"/>
      <c r="AI242" s="34"/>
      <c r="AJ242" s="27"/>
      <c r="AK242" s="27"/>
      <c r="AL242" s="27"/>
      <c r="AM242" s="27"/>
      <c r="AN242" s="34"/>
      <c r="AO242" s="34"/>
      <c r="AP242" s="27"/>
      <c r="AQ242" s="34"/>
      <c r="AR242" s="27"/>
      <c r="AS242" s="27"/>
      <c r="AT242" s="34"/>
      <c r="AU242" s="27"/>
      <c r="AV242" s="27"/>
      <c r="AW242" s="27"/>
      <c r="AX242" s="27"/>
      <c r="AY242" s="34"/>
      <c r="AZ242" s="27"/>
      <c r="BA242" s="27"/>
      <c r="BB242" s="27"/>
      <c r="BC242" s="27"/>
      <c r="BD242" s="34"/>
      <c r="BE242" s="27"/>
      <c r="BF242" s="34"/>
      <c r="BG242" s="27"/>
      <c r="BH242" s="27"/>
      <c r="BI242" s="27"/>
      <c r="BJ242" s="34"/>
      <c r="BK242" s="27"/>
      <c r="BL242" s="27"/>
      <c r="BM242" s="27"/>
      <c r="BN242" s="27"/>
      <c r="BO242" s="27"/>
      <c r="BP242" s="34"/>
      <c r="BQ242" s="27"/>
      <c r="BR242" s="27"/>
      <c r="BS242" s="27"/>
      <c r="BT242" s="27"/>
      <c r="BU242" s="27"/>
      <c r="BV242" s="27"/>
      <c r="BW242" s="160"/>
      <c r="BX242" s="230"/>
      <c r="BY242" s="230"/>
      <c r="BZ242" s="230"/>
      <c r="CA242" s="231"/>
      <c r="CB242" s="27"/>
      <c r="CC242" s="27"/>
      <c r="CN242" s="1"/>
      <c r="CO242" s="1"/>
      <c r="CP242" s="1"/>
      <c r="CQ242" s="181"/>
      <c r="CU242" s="57"/>
      <c r="CV242" s="57"/>
      <c r="DA242" s="57"/>
      <c r="DB242" s="57"/>
      <c r="DG242" s="57"/>
      <c r="DH242" s="57"/>
    </row>
    <row r="243" spans="11:112" ht="12" x14ac:dyDescent="0.25">
      <c r="K243" s="186"/>
      <c r="L243" s="34"/>
      <c r="M243" s="186"/>
      <c r="N243" s="186"/>
      <c r="O243" s="186"/>
      <c r="P243" s="27"/>
      <c r="Q243" s="27"/>
      <c r="R243" s="27"/>
      <c r="S243" s="27"/>
      <c r="T243" s="160"/>
      <c r="U243" s="27"/>
      <c r="V243" s="27"/>
      <c r="W243" s="27"/>
      <c r="X243" s="27"/>
      <c r="Y243" s="34"/>
      <c r="Z243" s="186"/>
      <c r="AA243" s="186"/>
      <c r="AB243" s="27"/>
      <c r="AC243" s="27"/>
      <c r="AD243" s="34"/>
      <c r="AE243" s="27"/>
      <c r="AF243" s="27"/>
      <c r="AG243" s="27"/>
      <c r="AH243" s="27"/>
      <c r="AI243" s="34"/>
      <c r="AJ243" s="27"/>
      <c r="AK243" s="27"/>
      <c r="AL243" s="27"/>
      <c r="AM243" s="27"/>
      <c r="AN243" s="34"/>
      <c r="AO243" s="34"/>
      <c r="AP243" s="27"/>
      <c r="AQ243" s="34"/>
      <c r="AR243" s="27"/>
      <c r="AS243" s="27"/>
      <c r="AT243" s="34"/>
      <c r="AU243" s="27"/>
      <c r="AV243" s="27"/>
      <c r="AW243" s="27"/>
      <c r="AX243" s="27"/>
      <c r="AY243" s="34"/>
      <c r="AZ243" s="27"/>
      <c r="BA243" s="27"/>
      <c r="BB243" s="27"/>
      <c r="BC243" s="27"/>
      <c r="BD243" s="34"/>
      <c r="BE243" s="27"/>
      <c r="BF243" s="34"/>
      <c r="BG243" s="27"/>
      <c r="BH243" s="27"/>
      <c r="BI243" s="27"/>
      <c r="BJ243" s="34"/>
      <c r="BK243" s="27"/>
      <c r="BL243" s="27"/>
      <c r="BM243" s="27"/>
      <c r="BN243" s="27"/>
      <c r="BO243" s="27"/>
      <c r="BP243" s="34"/>
      <c r="BQ243" s="27"/>
      <c r="BR243" s="27"/>
      <c r="BS243" s="27"/>
      <c r="BT243" s="27"/>
      <c r="BU243" s="27"/>
      <c r="BV243" s="27"/>
      <c r="BW243" s="160"/>
      <c r="BX243" s="230"/>
      <c r="BY243" s="230"/>
      <c r="BZ243" s="230"/>
      <c r="CA243" s="231"/>
      <c r="CB243" s="27"/>
      <c r="CC243" s="27"/>
      <c r="CN243" s="1"/>
      <c r="CO243" s="1"/>
      <c r="CP243" s="1"/>
      <c r="CQ243" s="181"/>
      <c r="CU243" s="57"/>
      <c r="CV243" s="57"/>
      <c r="DA243" s="57"/>
      <c r="DB243" s="57"/>
      <c r="DG243" s="57"/>
      <c r="DH243" s="57"/>
    </row>
    <row r="244" spans="11:112" ht="12" x14ac:dyDescent="0.25">
      <c r="K244" s="186"/>
      <c r="L244" s="34"/>
      <c r="M244" s="186"/>
      <c r="N244" s="186"/>
      <c r="O244" s="186"/>
      <c r="P244" s="27"/>
      <c r="Q244" s="27"/>
      <c r="R244" s="27"/>
      <c r="S244" s="27"/>
      <c r="T244" s="160"/>
      <c r="U244" s="27"/>
      <c r="V244" s="27"/>
      <c r="W244" s="27"/>
      <c r="X244" s="27"/>
      <c r="Y244" s="34"/>
      <c r="Z244" s="186"/>
      <c r="AA244" s="186"/>
      <c r="AB244" s="27"/>
      <c r="AC244" s="27"/>
      <c r="AD244" s="34"/>
      <c r="AE244" s="27"/>
      <c r="AF244" s="27"/>
      <c r="AG244" s="27"/>
      <c r="AH244" s="27"/>
      <c r="AI244" s="34"/>
      <c r="AJ244" s="27"/>
      <c r="AK244" s="27"/>
      <c r="AL244" s="27"/>
      <c r="AM244" s="27"/>
      <c r="AN244" s="34"/>
      <c r="AO244" s="34"/>
      <c r="AP244" s="27"/>
      <c r="AQ244" s="34"/>
      <c r="AR244" s="27"/>
      <c r="AS244" s="27"/>
      <c r="AT244" s="34"/>
      <c r="AU244" s="27"/>
      <c r="AV244" s="27"/>
      <c r="AW244" s="27"/>
      <c r="AX244" s="27"/>
      <c r="AY244" s="34"/>
      <c r="AZ244" s="27"/>
      <c r="BA244" s="27"/>
      <c r="BB244" s="27"/>
      <c r="BC244" s="27"/>
      <c r="BD244" s="34"/>
      <c r="BE244" s="27"/>
      <c r="BF244" s="34"/>
      <c r="BG244" s="27"/>
      <c r="BH244" s="27"/>
      <c r="BI244" s="27"/>
      <c r="BJ244" s="34"/>
      <c r="BK244" s="27"/>
      <c r="BL244" s="27"/>
      <c r="BM244" s="27"/>
      <c r="BN244" s="27"/>
      <c r="BO244" s="27"/>
      <c r="BP244" s="34"/>
      <c r="BQ244" s="27"/>
      <c r="BR244" s="27"/>
      <c r="BS244" s="27"/>
      <c r="BT244" s="27"/>
      <c r="BU244" s="27"/>
      <c r="BV244" s="27"/>
      <c r="BW244" s="160"/>
      <c r="BX244" s="230"/>
      <c r="BY244" s="230"/>
      <c r="BZ244" s="230"/>
      <c r="CA244" s="231"/>
      <c r="CB244" s="27"/>
      <c r="CC244" s="27"/>
      <c r="CN244" s="1"/>
      <c r="CO244" s="1"/>
      <c r="CP244" s="1"/>
      <c r="CQ244" s="181"/>
      <c r="CU244" s="57"/>
      <c r="CV244" s="57"/>
      <c r="DA244" s="57"/>
      <c r="DB244" s="57"/>
      <c r="DG244" s="57"/>
      <c r="DH244" s="57"/>
    </row>
    <row r="245" spans="11:112" ht="12" x14ac:dyDescent="0.25">
      <c r="K245" s="186"/>
      <c r="L245" s="34"/>
      <c r="M245" s="186"/>
      <c r="N245" s="186"/>
      <c r="O245" s="186"/>
      <c r="P245" s="27"/>
      <c r="Q245" s="27"/>
      <c r="R245" s="27"/>
      <c r="S245" s="27"/>
      <c r="T245" s="160"/>
      <c r="U245" s="27"/>
      <c r="V245" s="27"/>
      <c r="W245" s="27"/>
      <c r="X245" s="27"/>
      <c r="Y245" s="34"/>
      <c r="Z245" s="186"/>
      <c r="AA245" s="186"/>
      <c r="AB245" s="27"/>
      <c r="AC245" s="27"/>
      <c r="AD245" s="34"/>
      <c r="AE245" s="27"/>
      <c r="AF245" s="27"/>
      <c r="AG245" s="27"/>
      <c r="AH245" s="27"/>
      <c r="AI245" s="34"/>
      <c r="AJ245" s="27"/>
      <c r="AK245" s="27"/>
      <c r="AL245" s="27"/>
      <c r="AM245" s="27"/>
      <c r="AN245" s="34"/>
      <c r="AO245" s="34"/>
      <c r="AP245" s="27"/>
      <c r="AQ245" s="34"/>
      <c r="AR245" s="27"/>
      <c r="AS245" s="27"/>
      <c r="AT245" s="34"/>
      <c r="AU245" s="27"/>
      <c r="AV245" s="27"/>
      <c r="AW245" s="27"/>
      <c r="AX245" s="27"/>
      <c r="AY245" s="34"/>
      <c r="AZ245" s="27"/>
      <c r="BA245" s="27"/>
      <c r="BB245" s="27"/>
      <c r="BC245" s="27"/>
      <c r="BD245" s="34"/>
      <c r="BE245" s="27"/>
      <c r="BF245" s="34"/>
      <c r="BG245" s="27"/>
      <c r="BH245" s="27"/>
      <c r="BI245" s="27"/>
      <c r="BJ245" s="34"/>
      <c r="BK245" s="27"/>
      <c r="BL245" s="27"/>
      <c r="BM245" s="27"/>
      <c r="BN245" s="27"/>
      <c r="BO245" s="27"/>
      <c r="BP245" s="34"/>
      <c r="BQ245" s="27"/>
      <c r="BR245" s="27"/>
      <c r="BS245" s="27"/>
      <c r="BT245" s="27"/>
      <c r="BU245" s="27"/>
      <c r="BV245" s="27"/>
      <c r="BW245" s="160"/>
      <c r="BX245" s="230"/>
      <c r="BY245" s="230"/>
      <c r="BZ245" s="230"/>
      <c r="CA245" s="231"/>
      <c r="CB245" s="27"/>
      <c r="CC245" s="27"/>
      <c r="CN245" s="1"/>
      <c r="CO245" s="1"/>
      <c r="CP245" s="1"/>
      <c r="CQ245" s="181"/>
      <c r="CU245" s="57"/>
      <c r="CV245" s="57"/>
      <c r="DA245" s="57"/>
      <c r="DB245" s="57"/>
      <c r="DG245" s="57"/>
      <c r="DH245" s="57"/>
    </row>
    <row r="246" spans="11:112" ht="12" x14ac:dyDescent="0.25">
      <c r="K246" s="186"/>
      <c r="L246" s="34"/>
      <c r="M246" s="186"/>
      <c r="N246" s="186"/>
      <c r="O246" s="186"/>
      <c r="P246" s="27"/>
      <c r="Q246" s="27"/>
      <c r="R246" s="27"/>
      <c r="S246" s="27"/>
      <c r="T246" s="160"/>
      <c r="U246" s="27"/>
      <c r="V246" s="27"/>
      <c r="W246" s="27"/>
      <c r="X246" s="27"/>
      <c r="Y246" s="34"/>
      <c r="Z246" s="186"/>
      <c r="AA246" s="186"/>
      <c r="AB246" s="27"/>
      <c r="AC246" s="27"/>
      <c r="AD246" s="34"/>
      <c r="AE246" s="27"/>
      <c r="AF246" s="27"/>
      <c r="AG246" s="27"/>
      <c r="AH246" s="27"/>
      <c r="AI246" s="34"/>
      <c r="AJ246" s="27"/>
      <c r="AK246" s="27"/>
      <c r="AL246" s="27"/>
      <c r="AM246" s="27"/>
      <c r="AN246" s="34"/>
      <c r="AO246" s="34"/>
      <c r="AP246" s="27"/>
      <c r="AQ246" s="34"/>
      <c r="AR246" s="27"/>
      <c r="AS246" s="27"/>
      <c r="AT246" s="34"/>
      <c r="AU246" s="27"/>
      <c r="AV246" s="27"/>
      <c r="AW246" s="27"/>
      <c r="AX246" s="27"/>
      <c r="AY246" s="34"/>
      <c r="AZ246" s="27"/>
      <c r="BA246" s="27"/>
      <c r="BB246" s="27"/>
      <c r="BC246" s="27"/>
      <c r="BD246" s="34"/>
      <c r="BE246" s="27"/>
      <c r="BF246" s="34"/>
      <c r="BG246" s="27"/>
      <c r="BH246" s="27"/>
      <c r="BI246" s="27"/>
      <c r="BJ246" s="34"/>
      <c r="BK246" s="27"/>
      <c r="BL246" s="27"/>
      <c r="BM246" s="27"/>
      <c r="BN246" s="27"/>
      <c r="BO246" s="27"/>
      <c r="BP246" s="34"/>
      <c r="BQ246" s="27"/>
      <c r="BR246" s="27"/>
      <c r="BS246" s="27"/>
      <c r="BT246" s="27"/>
      <c r="BU246" s="27"/>
      <c r="BV246" s="27"/>
      <c r="BW246" s="160"/>
      <c r="BX246" s="230"/>
      <c r="BY246" s="230"/>
      <c r="BZ246" s="230"/>
      <c r="CA246" s="231"/>
      <c r="CB246" s="27"/>
      <c r="CC246" s="27"/>
      <c r="CN246" s="1"/>
      <c r="CO246" s="1"/>
      <c r="CP246" s="1"/>
      <c r="CQ246" s="181"/>
      <c r="CU246" s="57"/>
      <c r="CV246" s="57"/>
      <c r="DA246" s="57"/>
      <c r="DB246" s="57"/>
      <c r="DG246" s="57"/>
      <c r="DH246" s="57"/>
    </row>
    <row r="247" spans="11:112" ht="12" x14ac:dyDescent="0.25">
      <c r="K247" s="186"/>
      <c r="L247" s="34"/>
      <c r="M247" s="186"/>
      <c r="N247" s="186"/>
      <c r="O247" s="186"/>
      <c r="P247" s="27"/>
      <c r="Q247" s="27"/>
      <c r="R247" s="27"/>
      <c r="S247" s="27"/>
      <c r="T247" s="160"/>
      <c r="U247" s="27"/>
      <c r="V247" s="27"/>
      <c r="W247" s="27"/>
      <c r="X247" s="27"/>
      <c r="Y247" s="34"/>
      <c r="Z247" s="186"/>
      <c r="AA247" s="186"/>
      <c r="AB247" s="27"/>
      <c r="AC247" s="27"/>
      <c r="AD247" s="34"/>
      <c r="AE247" s="27"/>
      <c r="AF247" s="27"/>
      <c r="AG247" s="27"/>
      <c r="AH247" s="27"/>
      <c r="AI247" s="34"/>
      <c r="AJ247" s="27"/>
      <c r="AK247" s="27"/>
      <c r="AL247" s="27"/>
      <c r="AM247" s="27"/>
      <c r="AN247" s="34"/>
      <c r="AO247" s="34"/>
      <c r="AP247" s="27"/>
      <c r="AQ247" s="34"/>
      <c r="AR247" s="27"/>
      <c r="AS247" s="27"/>
      <c r="AT247" s="34"/>
      <c r="AU247" s="27"/>
      <c r="AV247" s="27"/>
      <c r="AW247" s="27"/>
      <c r="AX247" s="27"/>
      <c r="AY247" s="34"/>
      <c r="AZ247" s="27"/>
      <c r="BA247" s="27"/>
      <c r="BB247" s="27"/>
      <c r="BC247" s="27"/>
      <c r="BD247" s="34"/>
      <c r="BE247" s="27"/>
      <c r="BF247" s="34"/>
      <c r="BG247" s="27"/>
      <c r="BH247" s="27"/>
      <c r="BI247" s="27"/>
      <c r="BJ247" s="34"/>
      <c r="BK247" s="27"/>
      <c r="BL247" s="27"/>
      <c r="BM247" s="27"/>
      <c r="BN247" s="27"/>
      <c r="BO247" s="27"/>
      <c r="BP247" s="34"/>
      <c r="BQ247" s="27"/>
      <c r="BR247" s="27"/>
      <c r="BS247" s="27"/>
      <c r="BT247" s="27"/>
      <c r="BU247" s="27"/>
      <c r="BV247" s="27"/>
      <c r="BW247" s="160"/>
      <c r="BX247" s="230"/>
      <c r="BY247" s="230"/>
      <c r="BZ247" s="230"/>
      <c r="CA247" s="231"/>
      <c r="CB247" s="27"/>
      <c r="CC247" s="27"/>
      <c r="CN247" s="1"/>
      <c r="CO247" s="1"/>
      <c r="CP247" s="1"/>
      <c r="CQ247" s="181"/>
      <c r="CU247" s="57"/>
      <c r="CV247" s="57"/>
      <c r="DA247" s="57"/>
      <c r="DB247" s="57"/>
      <c r="DG247" s="57"/>
      <c r="DH247" s="57"/>
    </row>
    <row r="248" spans="11:112" ht="12" x14ac:dyDescent="0.25">
      <c r="K248" s="186"/>
      <c r="L248" s="34"/>
      <c r="M248" s="186"/>
      <c r="N248" s="186"/>
      <c r="O248" s="186"/>
      <c r="P248" s="27"/>
      <c r="Q248" s="27"/>
      <c r="R248" s="27"/>
      <c r="S248" s="27"/>
      <c r="T248" s="160"/>
      <c r="U248" s="27"/>
      <c r="V248" s="27"/>
      <c r="W248" s="27"/>
      <c r="X248" s="27"/>
      <c r="Y248" s="34"/>
      <c r="Z248" s="186"/>
      <c r="AA248" s="186"/>
      <c r="AB248" s="27"/>
      <c r="AC248" s="27"/>
      <c r="AD248" s="34"/>
      <c r="AE248" s="27"/>
      <c r="AF248" s="27"/>
      <c r="AG248" s="27"/>
      <c r="AH248" s="27"/>
      <c r="AI248" s="34"/>
      <c r="AJ248" s="27"/>
      <c r="AK248" s="27"/>
      <c r="AL248" s="27"/>
      <c r="AM248" s="27"/>
      <c r="AN248" s="34"/>
      <c r="AO248" s="34"/>
      <c r="AP248" s="27"/>
      <c r="AQ248" s="34"/>
      <c r="AR248" s="27"/>
      <c r="AS248" s="27"/>
      <c r="AT248" s="34"/>
      <c r="AU248" s="27"/>
      <c r="AV248" s="27"/>
      <c r="AW248" s="27"/>
      <c r="AX248" s="27"/>
      <c r="AY248" s="34"/>
      <c r="AZ248" s="27"/>
      <c r="BA248" s="27"/>
      <c r="BB248" s="27"/>
      <c r="BC248" s="27"/>
      <c r="BD248" s="34"/>
      <c r="BE248" s="27"/>
      <c r="BF248" s="34"/>
      <c r="BG248" s="27"/>
      <c r="BH248" s="27"/>
      <c r="BI248" s="27"/>
      <c r="BJ248" s="34"/>
      <c r="BK248" s="27"/>
      <c r="BL248" s="27"/>
      <c r="BM248" s="27"/>
      <c r="BN248" s="27"/>
      <c r="BO248" s="27"/>
      <c r="BP248" s="34"/>
      <c r="BQ248" s="27"/>
      <c r="BR248" s="27"/>
      <c r="BS248" s="27"/>
      <c r="BT248" s="27"/>
      <c r="BU248" s="27"/>
      <c r="BV248" s="27"/>
      <c r="BW248" s="160"/>
      <c r="BX248" s="230"/>
      <c r="BY248" s="230"/>
      <c r="BZ248" s="230"/>
      <c r="CA248" s="231"/>
      <c r="CB248" s="27"/>
      <c r="CC248" s="27"/>
      <c r="CN248" s="1"/>
      <c r="CO248" s="1"/>
      <c r="CP248" s="1"/>
      <c r="CQ248" s="181"/>
      <c r="CU248" s="57"/>
      <c r="CV248" s="57"/>
      <c r="DA248" s="57"/>
      <c r="DB248" s="57"/>
      <c r="DG248" s="57"/>
      <c r="DH248" s="57"/>
    </row>
    <row r="249" spans="11:112" ht="12" x14ac:dyDescent="0.25">
      <c r="K249" s="186"/>
      <c r="L249" s="34"/>
      <c r="M249" s="186"/>
      <c r="N249" s="186"/>
      <c r="O249" s="186"/>
      <c r="P249" s="27"/>
      <c r="Q249" s="27"/>
      <c r="R249" s="27"/>
      <c r="S249" s="27"/>
      <c r="T249" s="160"/>
      <c r="U249" s="27"/>
      <c r="V249" s="27"/>
      <c r="W249" s="27"/>
      <c r="X249" s="27"/>
      <c r="Y249" s="34"/>
      <c r="Z249" s="186"/>
      <c r="AA249" s="186"/>
      <c r="AB249" s="27"/>
      <c r="AC249" s="27"/>
      <c r="AD249" s="34"/>
      <c r="AE249" s="27"/>
      <c r="AF249" s="27"/>
      <c r="AG249" s="27"/>
      <c r="AH249" s="27"/>
      <c r="AI249" s="34"/>
      <c r="AJ249" s="27"/>
      <c r="AK249" s="27"/>
      <c r="AL249" s="27"/>
      <c r="AM249" s="27"/>
      <c r="AN249" s="34"/>
      <c r="AO249" s="34"/>
      <c r="AP249" s="27"/>
      <c r="AQ249" s="34"/>
      <c r="AR249" s="27"/>
      <c r="AS249" s="27"/>
      <c r="AT249" s="34"/>
      <c r="AU249" s="27"/>
      <c r="AV249" s="27"/>
      <c r="AW249" s="27"/>
      <c r="AX249" s="27"/>
      <c r="AY249" s="34"/>
      <c r="AZ249" s="27"/>
      <c r="BA249" s="27"/>
      <c r="BB249" s="27"/>
      <c r="BC249" s="27"/>
      <c r="BD249" s="34"/>
      <c r="BE249" s="27"/>
      <c r="BF249" s="34"/>
      <c r="BG249" s="27"/>
      <c r="BH249" s="27"/>
      <c r="BI249" s="27"/>
      <c r="BJ249" s="34"/>
      <c r="BK249" s="27"/>
      <c r="BL249" s="27"/>
      <c r="BM249" s="27"/>
      <c r="BN249" s="27"/>
      <c r="BO249" s="27"/>
      <c r="BP249" s="34"/>
      <c r="BQ249" s="27"/>
      <c r="BR249" s="27"/>
      <c r="BS249" s="27"/>
      <c r="BT249" s="27"/>
      <c r="BU249" s="27"/>
      <c r="BV249" s="27"/>
      <c r="BW249" s="160"/>
      <c r="BX249" s="230"/>
      <c r="BY249" s="230"/>
      <c r="BZ249" s="230"/>
      <c r="CA249" s="231"/>
      <c r="CB249" s="27"/>
      <c r="CC249" s="27"/>
      <c r="CN249" s="1"/>
      <c r="CO249" s="1"/>
      <c r="CP249" s="1"/>
      <c r="CQ249" s="181"/>
      <c r="CU249" s="57"/>
      <c r="CV249" s="57"/>
      <c r="DA249" s="57"/>
      <c r="DB249" s="57"/>
      <c r="DG249" s="57"/>
      <c r="DH249" s="57"/>
    </row>
    <row r="250" spans="11:112" ht="12" x14ac:dyDescent="0.25">
      <c r="K250" s="186"/>
      <c r="L250" s="34"/>
      <c r="M250" s="186"/>
      <c r="N250" s="186"/>
      <c r="O250" s="186"/>
      <c r="P250" s="27"/>
      <c r="Q250" s="27"/>
      <c r="R250" s="27"/>
      <c r="S250" s="27"/>
      <c r="T250" s="160"/>
      <c r="U250" s="27"/>
      <c r="V250" s="27"/>
      <c r="W250" s="27"/>
      <c r="X250" s="27"/>
      <c r="Y250" s="34"/>
      <c r="Z250" s="186"/>
      <c r="AA250" s="186"/>
      <c r="AB250" s="27"/>
      <c r="AC250" s="27"/>
      <c r="AD250" s="34"/>
      <c r="AE250" s="27"/>
      <c r="AF250" s="27"/>
      <c r="AG250" s="27"/>
      <c r="AH250" s="27"/>
      <c r="AI250" s="34"/>
      <c r="AJ250" s="27"/>
      <c r="AK250" s="27"/>
      <c r="AL250" s="27"/>
      <c r="AM250" s="27"/>
      <c r="AN250" s="34"/>
      <c r="AO250" s="34"/>
      <c r="AP250" s="27"/>
      <c r="AQ250" s="34"/>
      <c r="AR250" s="27"/>
      <c r="AS250" s="27"/>
      <c r="AT250" s="34"/>
      <c r="AU250" s="27"/>
      <c r="AV250" s="27"/>
      <c r="AW250" s="27"/>
      <c r="AX250" s="27"/>
      <c r="AY250" s="34"/>
      <c r="AZ250" s="27"/>
      <c r="BA250" s="27"/>
      <c r="BB250" s="27"/>
      <c r="BC250" s="27"/>
      <c r="BD250" s="34"/>
      <c r="BE250" s="27"/>
      <c r="BF250" s="34"/>
      <c r="BG250" s="27"/>
      <c r="BH250" s="27"/>
      <c r="BI250" s="27"/>
      <c r="BJ250" s="34"/>
      <c r="BK250" s="27"/>
      <c r="BL250" s="27"/>
      <c r="BM250" s="27"/>
      <c r="BN250" s="27"/>
      <c r="BO250" s="27"/>
      <c r="BP250" s="34"/>
      <c r="BQ250" s="27"/>
      <c r="BR250" s="27"/>
      <c r="BS250" s="27"/>
      <c r="BT250" s="27"/>
      <c r="BU250" s="27"/>
      <c r="BV250" s="27"/>
      <c r="BW250" s="160"/>
      <c r="BX250" s="230"/>
      <c r="BY250" s="230"/>
      <c r="BZ250" s="230"/>
      <c r="CA250" s="231"/>
      <c r="CB250" s="27"/>
      <c r="CC250" s="27"/>
      <c r="CN250" s="1"/>
      <c r="CO250" s="1"/>
      <c r="CP250" s="1"/>
      <c r="CQ250" s="181"/>
      <c r="CU250" s="57"/>
      <c r="CV250" s="57"/>
      <c r="DA250" s="57"/>
      <c r="DB250" s="57"/>
      <c r="DG250" s="57"/>
      <c r="DH250" s="57"/>
    </row>
    <row r="251" spans="11:112" ht="12" x14ac:dyDescent="0.25">
      <c r="K251" s="186"/>
      <c r="L251" s="34"/>
      <c r="M251" s="186"/>
      <c r="N251" s="186"/>
      <c r="O251" s="186"/>
      <c r="P251" s="27"/>
      <c r="Q251" s="27"/>
      <c r="R251" s="27"/>
      <c r="S251" s="27"/>
      <c r="T251" s="160"/>
      <c r="U251" s="27"/>
      <c r="V251" s="27"/>
      <c r="W251" s="27"/>
      <c r="X251" s="27"/>
      <c r="Y251" s="34"/>
      <c r="Z251" s="186"/>
      <c r="AA251" s="186"/>
      <c r="AB251" s="27"/>
      <c r="AC251" s="27"/>
      <c r="AD251" s="34"/>
      <c r="AE251" s="27"/>
      <c r="AF251" s="27"/>
      <c r="AG251" s="27"/>
      <c r="AH251" s="27"/>
      <c r="AI251" s="34"/>
      <c r="AJ251" s="27"/>
      <c r="AK251" s="27"/>
      <c r="AL251" s="27"/>
      <c r="AM251" s="27"/>
      <c r="AN251" s="34"/>
      <c r="AO251" s="34"/>
      <c r="AP251" s="27"/>
      <c r="AQ251" s="34"/>
      <c r="AR251" s="27"/>
      <c r="AS251" s="27"/>
      <c r="AT251" s="34"/>
      <c r="AU251" s="27"/>
      <c r="AV251" s="27"/>
      <c r="AW251" s="27"/>
      <c r="AX251" s="27"/>
      <c r="AY251" s="34"/>
      <c r="AZ251" s="27"/>
      <c r="BA251" s="27"/>
      <c r="BB251" s="27"/>
      <c r="BC251" s="27"/>
      <c r="BD251" s="34"/>
      <c r="BE251" s="27"/>
      <c r="BF251" s="34"/>
      <c r="BG251" s="27"/>
      <c r="BH251" s="27"/>
      <c r="BI251" s="27"/>
      <c r="BJ251" s="34"/>
      <c r="BK251" s="27"/>
      <c r="BL251" s="27"/>
      <c r="BM251" s="27"/>
      <c r="BN251" s="27"/>
      <c r="BO251" s="27"/>
      <c r="BP251" s="34"/>
      <c r="BQ251" s="27"/>
      <c r="BR251" s="27"/>
      <c r="BS251" s="27"/>
      <c r="BT251" s="27"/>
      <c r="BU251" s="27"/>
      <c r="BV251" s="27"/>
      <c r="BW251" s="160"/>
      <c r="BX251" s="230"/>
      <c r="BY251" s="230"/>
      <c r="BZ251" s="230"/>
      <c r="CA251" s="231"/>
      <c r="CB251" s="27"/>
      <c r="CC251" s="27"/>
      <c r="CN251" s="1"/>
      <c r="CO251" s="1"/>
      <c r="CP251" s="1"/>
      <c r="CQ251" s="181"/>
      <c r="CU251" s="57"/>
      <c r="CV251" s="57"/>
      <c r="DA251" s="57"/>
      <c r="DB251" s="57"/>
      <c r="DG251" s="57"/>
      <c r="DH251" s="57"/>
    </row>
    <row r="252" spans="11:112" ht="12" x14ac:dyDescent="0.25">
      <c r="K252" s="186"/>
      <c r="L252" s="34"/>
      <c r="M252" s="186"/>
      <c r="N252" s="186"/>
      <c r="O252" s="186"/>
      <c r="P252" s="27"/>
      <c r="Q252" s="27"/>
      <c r="R252" s="27"/>
      <c r="S252" s="27"/>
      <c r="T252" s="160"/>
      <c r="U252" s="27"/>
      <c r="V252" s="27"/>
      <c r="W252" s="27"/>
      <c r="X252" s="27"/>
      <c r="Y252" s="34"/>
      <c r="Z252" s="186"/>
      <c r="AA252" s="186"/>
      <c r="AB252" s="27"/>
      <c r="AC252" s="27"/>
      <c r="AD252" s="34"/>
      <c r="AE252" s="27"/>
      <c r="AF252" s="27"/>
      <c r="AG252" s="27"/>
      <c r="AH252" s="27"/>
      <c r="AI252" s="34"/>
      <c r="AJ252" s="27"/>
      <c r="AK252" s="27"/>
      <c r="AL252" s="27"/>
      <c r="AM252" s="27"/>
      <c r="AN252" s="34"/>
      <c r="AO252" s="34"/>
      <c r="AP252" s="27"/>
      <c r="AQ252" s="34"/>
      <c r="AR252" s="27"/>
      <c r="AS252" s="27"/>
      <c r="AT252" s="34"/>
      <c r="AU252" s="27"/>
      <c r="AV252" s="27"/>
      <c r="AW252" s="27"/>
      <c r="AX252" s="27"/>
      <c r="AY252" s="34"/>
      <c r="AZ252" s="27"/>
      <c r="BA252" s="27"/>
      <c r="BB252" s="27"/>
      <c r="BC252" s="27"/>
      <c r="BD252" s="34"/>
      <c r="BE252" s="27"/>
      <c r="BF252" s="34"/>
      <c r="BG252" s="27"/>
      <c r="BH252" s="27"/>
      <c r="BI252" s="27"/>
      <c r="BJ252" s="34"/>
      <c r="BK252" s="27"/>
      <c r="BL252" s="27"/>
      <c r="BM252" s="27"/>
      <c r="BN252" s="27"/>
      <c r="BO252" s="27"/>
      <c r="BP252" s="34"/>
      <c r="BQ252" s="27"/>
      <c r="BR252" s="27"/>
      <c r="BS252" s="27"/>
      <c r="BT252" s="27"/>
      <c r="BU252" s="27"/>
      <c r="BV252" s="27"/>
      <c r="BW252" s="160"/>
      <c r="BX252" s="230"/>
      <c r="BY252" s="230"/>
      <c r="BZ252" s="230"/>
      <c r="CA252" s="231"/>
      <c r="CB252" s="27"/>
      <c r="CC252" s="27"/>
      <c r="CN252" s="1"/>
      <c r="CO252" s="1"/>
      <c r="CP252" s="1"/>
      <c r="CQ252" s="181"/>
      <c r="CU252" s="57"/>
      <c r="CV252" s="57"/>
      <c r="DA252" s="57"/>
      <c r="DB252" s="57"/>
      <c r="DG252" s="57"/>
      <c r="DH252" s="57"/>
    </row>
    <row r="253" spans="11:112" ht="12" x14ac:dyDescent="0.25">
      <c r="K253" s="186"/>
      <c r="L253" s="34"/>
      <c r="M253" s="186"/>
      <c r="N253" s="186"/>
      <c r="O253" s="186"/>
      <c r="P253" s="27"/>
      <c r="Q253" s="27"/>
      <c r="R253" s="27"/>
      <c r="S253" s="27"/>
      <c r="T253" s="160"/>
      <c r="U253" s="27"/>
      <c r="V253" s="27"/>
      <c r="W253" s="27"/>
      <c r="X253" s="27"/>
      <c r="Y253" s="34"/>
      <c r="Z253" s="186"/>
      <c r="AA253" s="186"/>
      <c r="AB253" s="27"/>
      <c r="AC253" s="27"/>
      <c r="AD253" s="34"/>
      <c r="AE253" s="27"/>
      <c r="AF253" s="27"/>
      <c r="AG253" s="27"/>
      <c r="AH253" s="27"/>
      <c r="AI253" s="34"/>
      <c r="AJ253" s="27"/>
      <c r="AK253" s="27"/>
      <c r="AL253" s="27"/>
      <c r="AM253" s="27"/>
      <c r="AN253" s="34"/>
      <c r="AO253" s="34"/>
      <c r="AP253" s="27"/>
      <c r="AQ253" s="34"/>
      <c r="AR253" s="27"/>
      <c r="AS253" s="27"/>
      <c r="AT253" s="34"/>
      <c r="AU253" s="27"/>
      <c r="AV253" s="27"/>
      <c r="AW253" s="27"/>
      <c r="AX253" s="27"/>
      <c r="AY253" s="34"/>
      <c r="AZ253" s="27"/>
      <c r="BA253" s="27"/>
      <c r="BB253" s="27"/>
      <c r="BC253" s="27"/>
      <c r="BD253" s="34"/>
      <c r="BE253" s="27"/>
      <c r="BF253" s="34"/>
      <c r="BG253" s="27"/>
      <c r="BH253" s="27"/>
      <c r="BI253" s="27"/>
      <c r="BJ253" s="34"/>
      <c r="BK253" s="27"/>
      <c r="BL253" s="27"/>
      <c r="BM253" s="27"/>
      <c r="BN253" s="27"/>
      <c r="BO253" s="27"/>
      <c r="BP253" s="34"/>
      <c r="BQ253" s="27"/>
      <c r="BR253" s="27"/>
      <c r="BS253" s="27"/>
      <c r="BT253" s="27"/>
      <c r="BU253" s="27"/>
      <c r="BV253" s="27"/>
      <c r="BW253" s="160"/>
      <c r="BX253" s="230"/>
      <c r="BY253" s="230"/>
      <c r="BZ253" s="230"/>
      <c r="CA253" s="231"/>
      <c r="CB253" s="27"/>
      <c r="CC253" s="27"/>
      <c r="CN253" s="1"/>
      <c r="CO253" s="1"/>
      <c r="CP253" s="1"/>
      <c r="CQ253" s="181"/>
      <c r="CU253" s="57"/>
      <c r="CV253" s="57"/>
      <c r="DA253" s="57"/>
      <c r="DB253" s="57"/>
      <c r="DG253" s="57"/>
      <c r="DH253" s="57"/>
    </row>
    <row r="254" spans="11:112" ht="12" x14ac:dyDescent="0.25">
      <c r="K254" s="186"/>
      <c r="L254" s="34"/>
      <c r="M254" s="186"/>
      <c r="N254" s="186"/>
      <c r="O254" s="186"/>
      <c r="P254" s="27"/>
      <c r="Q254" s="27"/>
      <c r="R254" s="27"/>
      <c r="S254" s="27"/>
      <c r="T254" s="160"/>
      <c r="U254" s="27"/>
      <c r="V254" s="27"/>
      <c r="W254" s="27"/>
      <c r="X254" s="27"/>
      <c r="Y254" s="34"/>
      <c r="Z254" s="186"/>
      <c r="AA254" s="186"/>
      <c r="AB254" s="27"/>
      <c r="AC254" s="27"/>
      <c r="AD254" s="34"/>
      <c r="AE254" s="27"/>
      <c r="AF254" s="27"/>
      <c r="AG254" s="27"/>
      <c r="AH254" s="27"/>
      <c r="AI254" s="34"/>
      <c r="AJ254" s="27"/>
      <c r="AK254" s="27"/>
      <c r="AL254" s="27"/>
      <c r="AM254" s="27"/>
      <c r="AN254" s="34"/>
      <c r="AO254" s="34"/>
      <c r="AP254" s="27"/>
      <c r="AQ254" s="34"/>
      <c r="AR254" s="27"/>
      <c r="AS254" s="27"/>
      <c r="AT254" s="34"/>
      <c r="AU254" s="27"/>
      <c r="AV254" s="27"/>
      <c r="AW254" s="27"/>
      <c r="AX254" s="27"/>
      <c r="AY254" s="34"/>
      <c r="AZ254" s="27"/>
      <c r="BA254" s="27"/>
      <c r="BB254" s="27"/>
      <c r="BC254" s="27"/>
      <c r="BD254" s="34"/>
      <c r="BE254" s="27"/>
      <c r="BF254" s="34"/>
      <c r="BG254" s="27"/>
      <c r="BH254" s="27"/>
      <c r="BI254" s="27"/>
      <c r="BJ254" s="34"/>
      <c r="BK254" s="27"/>
      <c r="BL254" s="27"/>
      <c r="BM254" s="27"/>
      <c r="BN254" s="27"/>
      <c r="BO254" s="27"/>
      <c r="BP254" s="34"/>
      <c r="BQ254" s="27"/>
      <c r="BR254" s="27"/>
      <c r="BS254" s="27"/>
      <c r="BT254" s="27"/>
      <c r="BU254" s="27"/>
      <c r="BV254" s="27"/>
      <c r="BW254" s="160"/>
      <c r="BX254" s="230"/>
      <c r="BY254" s="230"/>
      <c r="BZ254" s="230"/>
      <c r="CA254" s="231"/>
      <c r="CB254" s="27"/>
      <c r="CC254" s="27"/>
      <c r="CN254" s="1"/>
      <c r="CO254" s="1"/>
      <c r="CP254" s="1"/>
      <c r="CQ254" s="181"/>
      <c r="CU254" s="57"/>
      <c r="CV254" s="57"/>
      <c r="DA254" s="57"/>
      <c r="DB254" s="57"/>
      <c r="DG254" s="57"/>
      <c r="DH254" s="57"/>
    </row>
    <row r="255" spans="11:112" ht="12" x14ac:dyDescent="0.25">
      <c r="K255" s="186"/>
      <c r="L255" s="34"/>
      <c r="M255" s="186"/>
      <c r="N255" s="186"/>
      <c r="O255" s="186"/>
      <c r="P255" s="27"/>
      <c r="Q255" s="27"/>
      <c r="R255" s="27"/>
      <c r="S255" s="27"/>
      <c r="T255" s="160"/>
      <c r="U255" s="27"/>
      <c r="V255" s="27"/>
      <c r="W255" s="27"/>
      <c r="X255" s="27"/>
      <c r="Y255" s="34"/>
      <c r="Z255" s="186"/>
      <c r="AA255" s="186"/>
      <c r="AB255" s="27"/>
      <c r="AC255" s="27"/>
      <c r="AD255" s="34"/>
      <c r="AE255" s="27"/>
      <c r="AF255" s="27"/>
      <c r="AG255" s="27"/>
      <c r="AH255" s="27"/>
      <c r="AI255" s="34"/>
      <c r="AJ255" s="27"/>
      <c r="AK255" s="27"/>
      <c r="AL255" s="27"/>
      <c r="AM255" s="27"/>
      <c r="AN255" s="34"/>
      <c r="AO255" s="34"/>
      <c r="AP255" s="27"/>
      <c r="AQ255" s="34"/>
      <c r="AR255" s="27"/>
      <c r="AS255" s="27"/>
      <c r="AT255" s="34"/>
      <c r="AU255" s="27"/>
      <c r="AV255" s="27"/>
      <c r="AW255" s="27"/>
      <c r="AX255" s="27"/>
      <c r="AY255" s="34"/>
      <c r="AZ255" s="27"/>
      <c r="BA255" s="27"/>
      <c r="BB255" s="27"/>
      <c r="BC255" s="27"/>
      <c r="BD255" s="34"/>
      <c r="BE255" s="27"/>
      <c r="BF255" s="34"/>
      <c r="BG255" s="27"/>
      <c r="BH255" s="27"/>
      <c r="BI255" s="27"/>
      <c r="BJ255" s="34"/>
      <c r="BK255" s="27"/>
      <c r="BL255" s="27"/>
      <c r="BM255" s="27"/>
      <c r="BN255" s="27"/>
      <c r="BO255" s="27"/>
      <c r="BP255" s="34"/>
      <c r="BQ255" s="27"/>
      <c r="BR255" s="27"/>
      <c r="BS255" s="27"/>
      <c r="BT255" s="27"/>
      <c r="BU255" s="27"/>
      <c r="BV255" s="27"/>
      <c r="BW255" s="160"/>
      <c r="BX255" s="230"/>
      <c r="BY255" s="230"/>
      <c r="BZ255" s="230"/>
      <c r="CA255" s="231"/>
      <c r="CB255" s="27"/>
      <c r="CC255" s="27"/>
      <c r="CN255" s="1"/>
      <c r="CO255" s="1"/>
      <c r="CP255" s="1"/>
      <c r="CQ255" s="181"/>
      <c r="CU255" s="57"/>
      <c r="CV255" s="57"/>
      <c r="DA255" s="57"/>
      <c r="DB255" s="57"/>
      <c r="DG255" s="57"/>
      <c r="DH255" s="57"/>
    </row>
    <row r="256" spans="11:112" ht="12" x14ac:dyDescent="0.25">
      <c r="K256" s="186"/>
      <c r="L256" s="34"/>
      <c r="M256" s="186"/>
      <c r="N256" s="186"/>
      <c r="O256" s="186"/>
      <c r="P256" s="27"/>
      <c r="Q256" s="27"/>
      <c r="R256" s="27"/>
      <c r="S256" s="27"/>
      <c r="T256" s="160"/>
      <c r="U256" s="27"/>
      <c r="V256" s="27"/>
      <c r="W256" s="27"/>
      <c r="X256" s="27"/>
      <c r="Y256" s="34"/>
      <c r="Z256" s="186"/>
      <c r="AA256" s="186"/>
      <c r="AB256" s="27"/>
      <c r="AC256" s="27"/>
      <c r="AD256" s="34"/>
      <c r="AE256" s="27"/>
      <c r="AF256" s="27"/>
      <c r="AG256" s="27"/>
      <c r="AH256" s="27"/>
      <c r="AI256" s="34"/>
      <c r="AJ256" s="27"/>
      <c r="AK256" s="27"/>
      <c r="AL256" s="27"/>
      <c r="AM256" s="27"/>
      <c r="AN256" s="34"/>
      <c r="AO256" s="34"/>
      <c r="AP256" s="27"/>
      <c r="AQ256" s="34"/>
      <c r="AR256" s="27"/>
      <c r="AS256" s="27"/>
      <c r="AT256" s="34"/>
      <c r="AU256" s="27"/>
      <c r="AV256" s="27"/>
      <c r="AW256" s="27"/>
      <c r="AX256" s="27"/>
      <c r="AY256" s="34"/>
      <c r="AZ256" s="27"/>
      <c r="BA256" s="27"/>
      <c r="BB256" s="27"/>
      <c r="BC256" s="27"/>
      <c r="BD256" s="34"/>
      <c r="BE256" s="27"/>
      <c r="BF256" s="34"/>
      <c r="BG256" s="27"/>
      <c r="BH256" s="27"/>
      <c r="BI256" s="27"/>
      <c r="BJ256" s="34"/>
      <c r="BK256" s="27"/>
      <c r="BL256" s="27"/>
      <c r="BM256" s="27"/>
      <c r="BN256" s="27"/>
      <c r="BO256" s="27"/>
      <c r="BP256" s="34"/>
      <c r="BQ256" s="27"/>
      <c r="BR256" s="27"/>
      <c r="BS256" s="27"/>
      <c r="BT256" s="27"/>
      <c r="BU256" s="27"/>
      <c r="BV256" s="27"/>
      <c r="BW256" s="160"/>
      <c r="BX256" s="230"/>
      <c r="BY256" s="230"/>
      <c r="BZ256" s="230"/>
      <c r="CA256" s="231"/>
      <c r="CB256" s="27"/>
      <c r="CC256" s="27"/>
      <c r="CN256" s="1"/>
      <c r="CO256" s="1"/>
      <c r="CP256" s="1"/>
      <c r="CQ256" s="181"/>
      <c r="CU256" s="57"/>
      <c r="CV256" s="57"/>
      <c r="DA256" s="57"/>
      <c r="DB256" s="57"/>
      <c r="DG256" s="57"/>
      <c r="DH256" s="57"/>
    </row>
    <row r="257" spans="4:112" ht="12" x14ac:dyDescent="0.25">
      <c r="K257" s="186"/>
      <c r="L257" s="34"/>
      <c r="M257" s="186"/>
      <c r="N257" s="186"/>
      <c r="O257" s="186"/>
      <c r="P257" s="27"/>
      <c r="Q257" s="27"/>
      <c r="R257" s="27"/>
      <c r="S257" s="27"/>
      <c r="T257" s="160"/>
      <c r="U257" s="27"/>
      <c r="V257" s="27"/>
      <c r="W257" s="27"/>
      <c r="X257" s="27"/>
      <c r="Y257" s="34"/>
      <c r="Z257" s="186"/>
      <c r="AA257" s="186"/>
      <c r="AB257" s="27"/>
      <c r="AC257" s="27"/>
      <c r="AD257" s="34"/>
      <c r="AE257" s="27"/>
      <c r="AF257" s="27"/>
      <c r="AG257" s="27"/>
      <c r="AH257" s="27"/>
      <c r="AI257" s="34"/>
      <c r="AJ257" s="27"/>
      <c r="AK257" s="27"/>
      <c r="AL257" s="27"/>
      <c r="AM257" s="27"/>
      <c r="AN257" s="34"/>
      <c r="AO257" s="34"/>
      <c r="AP257" s="27"/>
      <c r="AQ257" s="34"/>
      <c r="AR257" s="27"/>
      <c r="AS257" s="27"/>
      <c r="AT257" s="34"/>
      <c r="AU257" s="27"/>
      <c r="AV257" s="27"/>
      <c r="AW257" s="27"/>
      <c r="AX257" s="27"/>
      <c r="AY257" s="34"/>
      <c r="AZ257" s="27"/>
      <c r="BA257" s="27"/>
      <c r="BB257" s="27"/>
      <c r="BC257" s="27"/>
      <c r="BD257" s="34"/>
      <c r="BE257" s="27"/>
      <c r="BF257" s="34"/>
      <c r="BG257" s="27"/>
      <c r="BH257" s="27"/>
      <c r="BI257" s="27"/>
      <c r="BJ257" s="34"/>
      <c r="BK257" s="27"/>
      <c r="BL257" s="27"/>
      <c r="BM257" s="27"/>
      <c r="BN257" s="27"/>
      <c r="BO257" s="27"/>
      <c r="BP257" s="34"/>
      <c r="BQ257" s="27"/>
      <c r="BR257" s="27"/>
      <c r="BS257" s="27"/>
      <c r="BT257" s="27"/>
      <c r="BU257" s="27"/>
      <c r="BV257" s="27"/>
      <c r="BW257" s="160"/>
      <c r="BX257" s="230"/>
      <c r="BY257" s="230"/>
      <c r="BZ257" s="230"/>
      <c r="CA257" s="231"/>
      <c r="CB257" s="27"/>
      <c r="CC257" s="27"/>
      <c r="CN257" s="1"/>
      <c r="CO257" s="1"/>
      <c r="CP257" s="1"/>
      <c r="CQ257" s="181"/>
      <c r="CU257" s="57"/>
      <c r="CV257" s="57"/>
      <c r="DA257" s="57"/>
      <c r="DB257" s="57"/>
      <c r="DG257" s="57"/>
      <c r="DH257" s="57"/>
    </row>
    <row r="258" spans="4:112" ht="12" x14ac:dyDescent="0.25">
      <c r="K258" s="186"/>
      <c r="L258" s="34"/>
      <c r="M258" s="186"/>
      <c r="N258" s="186"/>
      <c r="O258" s="186"/>
      <c r="P258" s="27"/>
      <c r="Q258" s="27"/>
      <c r="R258" s="27"/>
      <c r="S258" s="27"/>
      <c r="T258" s="160"/>
      <c r="U258" s="27"/>
      <c r="V258" s="27"/>
      <c r="W258" s="27"/>
      <c r="X258" s="27"/>
      <c r="Y258" s="34"/>
      <c r="Z258" s="186"/>
      <c r="AA258" s="186"/>
      <c r="AB258" s="27"/>
      <c r="AC258" s="27"/>
      <c r="AD258" s="34"/>
      <c r="AE258" s="27"/>
      <c r="AF258" s="27"/>
      <c r="AG258" s="27"/>
      <c r="AH258" s="27"/>
      <c r="AI258" s="34"/>
      <c r="AJ258" s="27"/>
      <c r="AK258" s="27"/>
      <c r="AL258" s="27"/>
      <c r="AM258" s="27"/>
      <c r="AN258" s="34"/>
      <c r="AO258" s="34"/>
      <c r="AP258" s="27"/>
      <c r="AQ258" s="34"/>
      <c r="AR258" s="27"/>
      <c r="AS258" s="27"/>
      <c r="AT258" s="34"/>
      <c r="AU258" s="27"/>
      <c r="AV258" s="27"/>
      <c r="AW258" s="27"/>
      <c r="AX258" s="27"/>
      <c r="AY258" s="34"/>
      <c r="AZ258" s="27"/>
      <c r="BA258" s="27"/>
      <c r="BB258" s="27"/>
      <c r="BC258" s="27"/>
      <c r="BD258" s="34"/>
      <c r="BE258" s="27"/>
      <c r="BF258" s="34"/>
      <c r="BG258" s="27"/>
      <c r="BH258" s="27"/>
      <c r="BI258" s="27"/>
      <c r="BJ258" s="34"/>
      <c r="BK258" s="27"/>
      <c r="BL258" s="27"/>
      <c r="BM258" s="27"/>
      <c r="BN258" s="27"/>
      <c r="BO258" s="27"/>
      <c r="BP258" s="34"/>
      <c r="BQ258" s="27"/>
      <c r="BR258" s="27"/>
      <c r="BS258" s="27"/>
      <c r="BT258" s="27"/>
      <c r="BU258" s="27"/>
      <c r="BV258" s="27"/>
      <c r="BW258" s="160"/>
      <c r="BX258" s="230"/>
      <c r="BY258" s="230"/>
      <c r="BZ258" s="230"/>
      <c r="CA258" s="231"/>
      <c r="CB258" s="27"/>
      <c r="CC258" s="27"/>
      <c r="CN258" s="1"/>
      <c r="CO258" s="1"/>
      <c r="CP258" s="1"/>
      <c r="CQ258" s="181"/>
      <c r="CU258" s="57"/>
      <c r="CV258" s="57"/>
      <c r="DA258" s="57"/>
      <c r="DB258" s="57"/>
      <c r="DG258" s="57"/>
      <c r="DH258" s="57"/>
    </row>
    <row r="259" spans="4:112" ht="12" x14ac:dyDescent="0.25">
      <c r="K259" s="186"/>
      <c r="L259" s="34"/>
      <c r="M259" s="186"/>
      <c r="N259" s="186"/>
      <c r="O259" s="186"/>
      <c r="P259" s="27"/>
      <c r="Q259" s="27"/>
      <c r="R259" s="27"/>
      <c r="S259" s="27"/>
      <c r="T259" s="160"/>
      <c r="U259" s="27"/>
      <c r="V259" s="27"/>
      <c r="W259" s="27"/>
      <c r="X259" s="27"/>
      <c r="Y259" s="34"/>
      <c r="Z259" s="186"/>
      <c r="AA259" s="186"/>
      <c r="AB259" s="27"/>
      <c r="AC259" s="27"/>
      <c r="AD259" s="34"/>
      <c r="AE259" s="27"/>
      <c r="AF259" s="27"/>
      <c r="AG259" s="27"/>
      <c r="AH259" s="27"/>
      <c r="AI259" s="34"/>
      <c r="AJ259" s="27"/>
      <c r="AK259" s="27"/>
      <c r="AL259" s="27"/>
      <c r="AM259" s="27"/>
      <c r="AN259" s="34"/>
      <c r="AO259" s="34"/>
      <c r="AP259" s="27"/>
      <c r="AQ259" s="34"/>
      <c r="AR259" s="27"/>
      <c r="AS259" s="27"/>
      <c r="AT259" s="34"/>
      <c r="AU259" s="27"/>
      <c r="AV259" s="27"/>
      <c r="AW259" s="27"/>
      <c r="AX259" s="27"/>
      <c r="AY259" s="34"/>
      <c r="AZ259" s="27"/>
      <c r="BA259" s="27"/>
      <c r="BB259" s="27"/>
      <c r="BC259" s="27"/>
      <c r="BD259" s="34"/>
      <c r="BE259" s="27"/>
      <c r="BF259" s="34"/>
      <c r="BG259" s="27"/>
      <c r="BH259" s="27"/>
      <c r="BI259" s="27"/>
      <c r="BJ259" s="34"/>
      <c r="BK259" s="27"/>
      <c r="BL259" s="27"/>
      <c r="BM259" s="27"/>
      <c r="BN259" s="27"/>
      <c r="BO259" s="27"/>
      <c r="BP259" s="34"/>
      <c r="BQ259" s="27"/>
      <c r="BR259" s="27"/>
      <c r="BS259" s="27"/>
      <c r="BT259" s="27"/>
      <c r="BU259" s="27"/>
      <c r="BV259" s="27"/>
      <c r="BW259" s="160"/>
      <c r="BX259" s="230"/>
      <c r="BY259" s="230"/>
      <c r="BZ259" s="230"/>
      <c r="CA259" s="231"/>
      <c r="CB259" s="27"/>
      <c r="CC259" s="27"/>
      <c r="CN259" s="1"/>
      <c r="CO259" s="1"/>
      <c r="CP259" s="1"/>
      <c r="CQ259" s="181"/>
      <c r="CU259" s="57"/>
      <c r="CV259" s="57"/>
      <c r="DA259" s="57"/>
      <c r="DB259" s="57"/>
      <c r="DG259" s="57"/>
      <c r="DH259" s="57"/>
    </row>
    <row r="260" spans="4:112" ht="12" x14ac:dyDescent="0.25">
      <c r="K260" s="186"/>
      <c r="L260" s="34"/>
      <c r="M260" s="186"/>
      <c r="N260" s="186"/>
      <c r="O260" s="186"/>
      <c r="P260" s="27"/>
      <c r="Q260" s="27"/>
      <c r="R260" s="27"/>
      <c r="S260" s="27"/>
      <c r="T260" s="160"/>
      <c r="U260" s="27"/>
      <c r="V260" s="27"/>
      <c r="W260" s="27"/>
      <c r="X260" s="27"/>
      <c r="Y260" s="34"/>
      <c r="Z260" s="186"/>
      <c r="AA260" s="186"/>
      <c r="AB260" s="27"/>
      <c r="AC260" s="27"/>
      <c r="AD260" s="34"/>
      <c r="AE260" s="27"/>
      <c r="AF260" s="27"/>
      <c r="AG260" s="27"/>
      <c r="AH260" s="27"/>
      <c r="AI260" s="34"/>
      <c r="AJ260" s="27"/>
      <c r="AK260" s="27"/>
      <c r="AL260" s="27"/>
      <c r="AM260" s="27"/>
      <c r="AN260" s="34"/>
      <c r="AO260" s="34"/>
      <c r="AP260" s="27"/>
      <c r="AQ260" s="34"/>
      <c r="AR260" s="27"/>
      <c r="AS260" s="27"/>
      <c r="AT260" s="34"/>
      <c r="AU260" s="27"/>
      <c r="AV260" s="27"/>
      <c r="AW260" s="27"/>
      <c r="AX260" s="27"/>
      <c r="AY260" s="34"/>
      <c r="AZ260" s="27"/>
      <c r="BA260" s="27"/>
      <c r="BB260" s="27"/>
      <c r="BC260" s="27"/>
      <c r="BD260" s="34"/>
      <c r="BE260" s="27"/>
      <c r="BF260" s="34"/>
      <c r="BG260" s="27"/>
      <c r="BH260" s="27"/>
      <c r="BI260" s="27"/>
      <c r="BJ260" s="34"/>
      <c r="BK260" s="27"/>
      <c r="BL260" s="27"/>
      <c r="BM260" s="27"/>
      <c r="BN260" s="27"/>
      <c r="BO260" s="27"/>
      <c r="BP260" s="34"/>
      <c r="BQ260" s="27"/>
      <c r="BR260" s="27"/>
      <c r="BS260" s="27"/>
      <c r="BT260" s="27"/>
      <c r="BU260" s="27"/>
      <c r="BV260" s="27"/>
      <c r="BW260" s="160"/>
      <c r="BX260" s="230"/>
      <c r="BY260" s="230"/>
      <c r="BZ260" s="230"/>
      <c r="CA260" s="231"/>
      <c r="CB260" s="27"/>
      <c r="CC260" s="27"/>
      <c r="CN260" s="1"/>
      <c r="CO260" s="1"/>
      <c r="CP260" s="1"/>
      <c r="CQ260" s="181"/>
      <c r="CU260" s="57"/>
      <c r="CV260" s="57"/>
      <c r="DA260" s="57"/>
      <c r="DB260" s="57"/>
      <c r="DG260" s="57"/>
      <c r="DH260" s="57"/>
    </row>
    <row r="261" spans="4:112" ht="12" x14ac:dyDescent="0.25">
      <c r="K261" s="186"/>
      <c r="L261" s="34"/>
      <c r="M261" s="186"/>
      <c r="N261" s="186"/>
      <c r="O261" s="186"/>
      <c r="P261" s="27"/>
      <c r="Q261" s="27"/>
      <c r="R261" s="27"/>
      <c r="S261" s="27"/>
      <c r="T261" s="160"/>
      <c r="U261" s="27"/>
      <c r="V261" s="27"/>
      <c r="W261" s="27"/>
      <c r="X261" s="27"/>
      <c r="Y261" s="34"/>
      <c r="Z261" s="186"/>
      <c r="AA261" s="186"/>
      <c r="AB261" s="27"/>
      <c r="AC261" s="27"/>
      <c r="AD261" s="34"/>
      <c r="AE261" s="27"/>
      <c r="AF261" s="27"/>
      <c r="AG261" s="27"/>
      <c r="AH261" s="27"/>
      <c r="AI261" s="34"/>
      <c r="AJ261" s="27"/>
      <c r="AK261" s="27"/>
      <c r="AL261" s="27"/>
      <c r="AM261" s="27"/>
      <c r="AN261" s="34"/>
      <c r="AO261" s="34"/>
      <c r="AP261" s="27"/>
      <c r="AQ261" s="34"/>
      <c r="AR261" s="27"/>
      <c r="AS261" s="27"/>
      <c r="AT261" s="34"/>
      <c r="AU261" s="27"/>
      <c r="AV261" s="27"/>
      <c r="AW261" s="27"/>
      <c r="AX261" s="27"/>
      <c r="AY261" s="34"/>
      <c r="AZ261" s="27"/>
      <c r="BA261" s="27"/>
      <c r="BB261" s="27"/>
      <c r="BC261" s="27"/>
      <c r="BD261" s="34"/>
      <c r="BE261" s="27"/>
      <c r="BF261" s="34"/>
      <c r="BG261" s="27"/>
      <c r="BH261" s="27"/>
      <c r="BI261" s="27"/>
      <c r="BJ261" s="34"/>
      <c r="BK261" s="27"/>
      <c r="BL261" s="27"/>
      <c r="BM261" s="27"/>
      <c r="BN261" s="27"/>
      <c r="BO261" s="27"/>
      <c r="BP261" s="34"/>
      <c r="BQ261" s="27"/>
      <c r="BR261" s="27"/>
      <c r="BS261" s="27"/>
      <c r="BT261" s="27"/>
      <c r="BU261" s="27"/>
      <c r="BV261" s="27"/>
      <c r="BW261" s="160"/>
      <c r="BX261" s="230"/>
      <c r="BY261" s="230"/>
      <c r="BZ261" s="230"/>
      <c r="CA261" s="231"/>
      <c r="CB261" s="27"/>
      <c r="CC261" s="27"/>
      <c r="CN261" s="1"/>
      <c r="CO261" s="1"/>
      <c r="CP261" s="1"/>
      <c r="CQ261" s="181"/>
      <c r="CU261" s="57"/>
      <c r="CV261" s="57"/>
      <c r="DA261" s="57"/>
      <c r="DB261" s="57"/>
      <c r="DG261" s="57"/>
      <c r="DH261" s="57"/>
    </row>
    <row r="262" spans="4:112" ht="12" x14ac:dyDescent="0.25">
      <c r="D262" s="1"/>
      <c r="E262" s="1"/>
      <c r="F262" s="1"/>
      <c r="G262" s="1"/>
      <c r="H262" s="1"/>
      <c r="I262" s="1"/>
      <c r="J262" s="181"/>
      <c r="K262" s="180"/>
      <c r="Z262" s="182"/>
      <c r="AA262" s="182"/>
      <c r="AB262" s="1"/>
      <c r="AC262" s="1"/>
      <c r="AD262" s="181"/>
      <c r="AE262" s="1"/>
      <c r="AF262" s="1"/>
      <c r="AG262" s="1"/>
      <c r="AH262" s="1"/>
      <c r="AI262" s="181"/>
      <c r="AJ262" s="1"/>
      <c r="AK262" s="1"/>
      <c r="AL262" s="1"/>
      <c r="AM262" s="1"/>
      <c r="AN262" s="181"/>
      <c r="AO262" s="181"/>
      <c r="BQ262" s="4"/>
      <c r="CB262" s="1"/>
      <c r="CN262" s="1"/>
      <c r="CO262" s="1"/>
      <c r="CP262" s="1"/>
      <c r="CQ262" s="181"/>
      <c r="CU262" s="57"/>
      <c r="CV262" s="57"/>
      <c r="DA262" s="57"/>
      <c r="DB262" s="57"/>
      <c r="DG262" s="57"/>
      <c r="DH262" s="57"/>
    </row>
    <row r="263" spans="4:112" ht="12" x14ac:dyDescent="0.25">
      <c r="D263" s="1"/>
      <c r="E263" s="1"/>
      <c r="F263" s="1"/>
      <c r="G263" s="1"/>
      <c r="H263" s="1"/>
      <c r="I263" s="1"/>
      <c r="J263" s="181"/>
      <c r="K263" s="180"/>
      <c r="Z263" s="182"/>
      <c r="AA263" s="182"/>
      <c r="AB263" s="1"/>
      <c r="AC263" s="1"/>
      <c r="AD263" s="181"/>
      <c r="AE263" s="1"/>
      <c r="AF263" s="1"/>
      <c r="AG263" s="1"/>
      <c r="AH263" s="1"/>
      <c r="AI263" s="181"/>
      <c r="AJ263" s="1"/>
      <c r="AK263" s="1"/>
      <c r="AL263" s="1"/>
      <c r="AM263" s="1"/>
      <c r="AN263" s="181"/>
      <c r="AO263" s="181"/>
      <c r="BQ263" s="4"/>
      <c r="CB263" s="1"/>
      <c r="CN263" s="1"/>
      <c r="CO263" s="1"/>
      <c r="CP263" s="1"/>
      <c r="CQ263" s="181"/>
      <c r="CU263" s="57"/>
      <c r="CV263" s="57"/>
      <c r="DA263" s="57"/>
      <c r="DB263" s="57"/>
      <c r="DG263" s="57"/>
      <c r="DH263" s="57"/>
    </row>
    <row r="264" spans="4:112" ht="12" x14ac:dyDescent="0.25">
      <c r="D264" s="1"/>
      <c r="E264" s="1"/>
      <c r="F264" s="1"/>
      <c r="G264" s="1"/>
      <c r="H264" s="1"/>
      <c r="I264" s="1"/>
      <c r="J264" s="181"/>
      <c r="K264" s="180"/>
      <c r="Z264" s="182"/>
      <c r="AA264" s="182"/>
      <c r="AB264" s="1"/>
      <c r="AC264" s="1"/>
      <c r="AD264" s="181"/>
      <c r="AE264" s="1"/>
      <c r="AF264" s="1"/>
      <c r="AG264" s="1"/>
      <c r="AH264" s="1"/>
      <c r="AI264" s="181"/>
      <c r="AJ264" s="1"/>
      <c r="AK264" s="1"/>
      <c r="AL264" s="1"/>
      <c r="AM264" s="1"/>
      <c r="AN264" s="181"/>
      <c r="AO264" s="181"/>
      <c r="BQ264" s="4"/>
      <c r="CB264" s="1"/>
      <c r="CN264" s="1"/>
      <c r="CO264" s="1"/>
      <c r="CP264" s="1"/>
      <c r="CQ264" s="181"/>
      <c r="CU264" s="57"/>
      <c r="CV264" s="57"/>
      <c r="DA264" s="57"/>
      <c r="DB264" s="57"/>
      <c r="DG264" s="57"/>
      <c r="DH264" s="57"/>
    </row>
    <row r="265" spans="4:112" ht="12" x14ac:dyDescent="0.25">
      <c r="D265" s="1"/>
      <c r="E265" s="1"/>
      <c r="F265" s="1"/>
      <c r="G265" s="1"/>
      <c r="H265" s="1"/>
      <c r="I265" s="1"/>
      <c r="J265" s="181"/>
      <c r="K265" s="180"/>
      <c r="Z265" s="182"/>
      <c r="AA265" s="182"/>
      <c r="AB265" s="1"/>
      <c r="AC265" s="1"/>
      <c r="AD265" s="181"/>
      <c r="AE265" s="1"/>
      <c r="AF265" s="1"/>
      <c r="AG265" s="1"/>
      <c r="AH265" s="1"/>
      <c r="AI265" s="181"/>
      <c r="AJ265" s="1"/>
      <c r="AK265" s="1"/>
      <c r="AL265" s="1"/>
      <c r="AM265" s="1"/>
      <c r="AN265" s="181"/>
      <c r="AO265" s="181"/>
      <c r="BQ265" s="4"/>
      <c r="CB265" s="1"/>
      <c r="CN265" s="1"/>
      <c r="CO265" s="1"/>
      <c r="CP265" s="1"/>
      <c r="CQ265" s="181"/>
      <c r="CU265" s="57"/>
      <c r="CV265" s="57"/>
      <c r="DA265" s="57"/>
      <c r="DB265" s="57"/>
      <c r="DG265" s="57"/>
      <c r="DH265" s="57"/>
    </row>
    <row r="266" spans="4:112" ht="12" x14ac:dyDescent="0.25">
      <c r="D266" s="1"/>
      <c r="E266" s="1"/>
      <c r="F266" s="1"/>
      <c r="G266" s="1"/>
      <c r="H266" s="1"/>
      <c r="I266" s="1"/>
      <c r="J266" s="181"/>
      <c r="K266" s="180"/>
      <c r="Z266" s="182"/>
      <c r="AA266" s="182"/>
      <c r="AB266" s="1"/>
      <c r="AC266" s="1"/>
      <c r="AD266" s="181"/>
      <c r="AE266" s="1"/>
      <c r="AF266" s="1"/>
      <c r="AG266" s="1"/>
      <c r="AH266" s="1"/>
      <c r="AI266" s="181"/>
      <c r="AJ266" s="1"/>
      <c r="AK266" s="1"/>
      <c r="AL266" s="1"/>
      <c r="AM266" s="1"/>
      <c r="AN266" s="181"/>
      <c r="AO266" s="181"/>
      <c r="BQ266" s="4"/>
      <c r="CB266" s="1"/>
      <c r="CN266" s="1"/>
      <c r="CO266" s="1"/>
      <c r="CP266" s="1"/>
      <c r="CQ266" s="181"/>
      <c r="CU266" s="57"/>
      <c r="CV266" s="57"/>
      <c r="DA266" s="57"/>
      <c r="DB266" s="57"/>
      <c r="DG266" s="57"/>
      <c r="DH266" s="57"/>
    </row>
    <row r="267" spans="4:112" ht="12" x14ac:dyDescent="0.25">
      <c r="D267" s="1"/>
      <c r="E267" s="1"/>
      <c r="F267" s="1"/>
      <c r="G267" s="1"/>
      <c r="H267" s="1"/>
      <c r="I267" s="1"/>
      <c r="J267" s="181"/>
      <c r="K267" s="180"/>
      <c r="Z267" s="182"/>
      <c r="AA267" s="182"/>
      <c r="AB267" s="1"/>
      <c r="AC267" s="1"/>
      <c r="AD267" s="181"/>
      <c r="AE267" s="1"/>
      <c r="AF267" s="1"/>
      <c r="AG267" s="1"/>
      <c r="AH267" s="1"/>
      <c r="AI267" s="181"/>
      <c r="AJ267" s="1"/>
      <c r="AK267" s="1"/>
      <c r="AL267" s="1"/>
      <c r="AM267" s="1"/>
      <c r="AN267" s="181"/>
      <c r="AO267" s="181"/>
      <c r="BQ267" s="4"/>
      <c r="CB267" s="1"/>
      <c r="CN267" s="1"/>
      <c r="CO267" s="1"/>
      <c r="CP267" s="1"/>
      <c r="CQ267" s="181"/>
      <c r="CU267" s="57"/>
      <c r="CV267" s="57"/>
      <c r="DA267" s="57"/>
      <c r="DB267" s="57"/>
      <c r="DG267" s="57"/>
      <c r="DH267" s="57"/>
    </row>
    <row r="268" spans="4:112" ht="12" x14ac:dyDescent="0.25">
      <c r="D268" s="1"/>
      <c r="E268" s="1"/>
      <c r="F268" s="1"/>
      <c r="G268" s="1"/>
      <c r="H268" s="1"/>
      <c r="I268" s="1"/>
      <c r="J268" s="181"/>
      <c r="K268" s="180"/>
      <c r="Z268" s="182"/>
      <c r="AA268" s="182"/>
      <c r="AB268" s="1"/>
      <c r="AC268" s="1"/>
      <c r="AD268" s="181"/>
      <c r="AE268" s="1"/>
      <c r="AF268" s="1"/>
      <c r="AG268" s="1"/>
      <c r="AH268" s="1"/>
      <c r="AI268" s="181"/>
      <c r="AJ268" s="1"/>
      <c r="AK268" s="1"/>
      <c r="AL268" s="1"/>
      <c r="AM268" s="1"/>
      <c r="AN268" s="181"/>
      <c r="AO268" s="181"/>
      <c r="BQ268" s="4"/>
      <c r="CB268" s="1"/>
      <c r="CN268" s="1"/>
      <c r="CO268" s="1"/>
      <c r="CP268" s="1"/>
      <c r="CQ268" s="181"/>
      <c r="CU268" s="57"/>
      <c r="CV268" s="57"/>
      <c r="DA268" s="57"/>
      <c r="DB268" s="57"/>
      <c r="DG268" s="57"/>
      <c r="DH268" s="57"/>
    </row>
    <row r="269" spans="4:112" ht="12" x14ac:dyDescent="0.25">
      <c r="D269" s="1"/>
      <c r="E269" s="1"/>
      <c r="F269" s="1"/>
      <c r="G269" s="1"/>
      <c r="H269" s="1"/>
      <c r="I269" s="1"/>
      <c r="J269" s="181"/>
      <c r="K269" s="180"/>
      <c r="Z269" s="182"/>
      <c r="AA269" s="182"/>
      <c r="AB269" s="1"/>
      <c r="AC269" s="1"/>
      <c r="AD269" s="181"/>
      <c r="AE269" s="1"/>
      <c r="AF269" s="1"/>
      <c r="AG269" s="1"/>
      <c r="AH269" s="1"/>
      <c r="AI269" s="181"/>
      <c r="AJ269" s="1"/>
      <c r="AK269" s="1"/>
      <c r="AL269" s="1"/>
      <c r="AM269" s="1"/>
      <c r="AN269" s="181"/>
      <c r="AO269" s="181"/>
      <c r="BQ269" s="4"/>
      <c r="CB269" s="1"/>
      <c r="CN269" s="1"/>
      <c r="CO269" s="1"/>
      <c r="CP269" s="1"/>
      <c r="CQ269" s="181"/>
      <c r="CU269" s="57"/>
      <c r="CV269" s="57"/>
      <c r="DA269" s="57"/>
      <c r="DB269" s="57"/>
      <c r="DG269" s="57"/>
      <c r="DH269" s="57"/>
    </row>
    <row r="270" spans="4:112" ht="12" x14ac:dyDescent="0.25">
      <c r="D270" s="1"/>
      <c r="E270" s="1"/>
      <c r="F270" s="1"/>
      <c r="G270" s="1"/>
      <c r="H270" s="1"/>
      <c r="I270" s="1"/>
      <c r="J270" s="181"/>
      <c r="K270" s="180"/>
      <c r="Z270" s="182"/>
      <c r="AA270" s="182"/>
      <c r="AB270" s="1"/>
      <c r="AC270" s="1"/>
      <c r="AD270" s="181"/>
      <c r="AE270" s="1"/>
      <c r="AF270" s="1"/>
      <c r="AG270" s="1"/>
      <c r="AH270" s="1"/>
      <c r="AI270" s="181"/>
      <c r="AJ270" s="1"/>
      <c r="AK270" s="1"/>
      <c r="AL270" s="1"/>
      <c r="AM270" s="1"/>
      <c r="AN270" s="181"/>
      <c r="AO270" s="181"/>
      <c r="BQ270" s="4"/>
      <c r="CB270" s="1"/>
      <c r="CN270" s="1"/>
      <c r="CO270" s="1"/>
      <c r="CP270" s="1"/>
      <c r="CQ270" s="181"/>
      <c r="CU270" s="57"/>
      <c r="CV270" s="57"/>
      <c r="DA270" s="57"/>
      <c r="DB270" s="57"/>
      <c r="DG270" s="57"/>
      <c r="DH270" s="57"/>
    </row>
    <row r="271" spans="4:112" ht="12" x14ac:dyDescent="0.25">
      <c r="D271" s="1"/>
      <c r="E271" s="1"/>
      <c r="F271" s="1"/>
      <c r="G271" s="1"/>
      <c r="H271" s="1"/>
      <c r="I271" s="1"/>
      <c r="J271" s="181"/>
      <c r="K271" s="180"/>
      <c r="Z271" s="182"/>
      <c r="AA271" s="182"/>
      <c r="AB271" s="1"/>
      <c r="AC271" s="1"/>
      <c r="AD271" s="181"/>
      <c r="AE271" s="1"/>
      <c r="AF271" s="1"/>
      <c r="AG271" s="1"/>
      <c r="AH271" s="1"/>
      <c r="AI271" s="181"/>
      <c r="AJ271" s="1"/>
      <c r="AK271" s="1"/>
      <c r="AL271" s="1"/>
      <c r="AM271" s="1"/>
      <c r="AN271" s="181"/>
      <c r="AO271" s="181"/>
      <c r="BQ271" s="4"/>
      <c r="CB271" s="1"/>
      <c r="CN271" s="1"/>
      <c r="CO271" s="1"/>
      <c r="CP271" s="1"/>
      <c r="CQ271" s="181"/>
      <c r="CU271" s="57"/>
      <c r="CV271" s="57"/>
      <c r="DA271" s="57"/>
      <c r="DB271" s="57"/>
      <c r="DG271" s="57"/>
      <c r="DH271" s="57"/>
    </row>
    <row r="272" spans="4:112" ht="12" x14ac:dyDescent="0.25">
      <c r="D272" s="1"/>
      <c r="E272" s="1"/>
      <c r="F272" s="1"/>
      <c r="G272" s="1"/>
      <c r="H272" s="1"/>
      <c r="I272" s="1"/>
      <c r="J272" s="181"/>
      <c r="K272" s="180"/>
      <c r="Z272" s="182"/>
      <c r="AA272" s="182"/>
      <c r="AB272" s="1"/>
      <c r="AC272" s="1"/>
      <c r="AD272" s="181"/>
      <c r="AE272" s="1"/>
      <c r="AF272" s="1"/>
      <c r="AG272" s="1"/>
      <c r="AH272" s="1"/>
      <c r="AI272" s="181"/>
      <c r="AJ272" s="1"/>
      <c r="AK272" s="1"/>
      <c r="AL272" s="1"/>
      <c r="AM272" s="1"/>
      <c r="AN272" s="181"/>
      <c r="AO272" s="181"/>
      <c r="BQ272" s="4"/>
      <c r="CB272" s="1"/>
      <c r="CN272" s="1"/>
      <c r="CO272" s="1"/>
      <c r="CP272" s="1"/>
      <c r="CQ272" s="181"/>
      <c r="CU272" s="57"/>
      <c r="CV272" s="57"/>
      <c r="DA272" s="57"/>
      <c r="DB272" s="57"/>
      <c r="DG272" s="57"/>
      <c r="DH272" s="57"/>
    </row>
    <row r="273" spans="4:112" ht="12" x14ac:dyDescent="0.25">
      <c r="D273" s="1"/>
      <c r="E273" s="1"/>
      <c r="F273" s="1"/>
      <c r="G273" s="1"/>
      <c r="H273" s="1"/>
      <c r="I273" s="1"/>
      <c r="J273" s="181"/>
      <c r="K273" s="180"/>
      <c r="Z273" s="182"/>
      <c r="AA273" s="182"/>
      <c r="AB273" s="1"/>
      <c r="AC273" s="1"/>
      <c r="AD273" s="181"/>
      <c r="AE273" s="1"/>
      <c r="AF273" s="1"/>
      <c r="AG273" s="1"/>
      <c r="AH273" s="1"/>
      <c r="AI273" s="181"/>
      <c r="AJ273" s="1"/>
      <c r="AK273" s="1"/>
      <c r="AL273" s="1"/>
      <c r="AM273" s="1"/>
      <c r="AN273" s="181"/>
      <c r="AO273" s="181"/>
      <c r="BQ273" s="4"/>
      <c r="CB273" s="1"/>
      <c r="CN273" s="1"/>
      <c r="CO273" s="1"/>
      <c r="CP273" s="1"/>
      <c r="CQ273" s="181"/>
      <c r="CU273" s="57"/>
      <c r="CV273" s="57"/>
      <c r="DA273" s="57"/>
      <c r="DB273" s="57"/>
      <c r="DG273" s="57"/>
      <c r="DH273" s="57"/>
    </row>
    <row r="274" spans="4:112" ht="12" x14ac:dyDescent="0.25">
      <c r="D274" s="1"/>
      <c r="E274" s="1"/>
      <c r="F274" s="1"/>
      <c r="G274" s="1"/>
      <c r="H274" s="1"/>
      <c r="I274" s="1"/>
      <c r="J274" s="181"/>
      <c r="K274" s="180"/>
      <c r="Z274" s="182"/>
      <c r="AA274" s="182"/>
      <c r="AB274" s="1"/>
      <c r="AC274" s="1"/>
      <c r="AD274" s="181"/>
      <c r="AE274" s="1"/>
      <c r="AF274" s="1"/>
      <c r="AG274" s="1"/>
      <c r="AH274" s="1"/>
      <c r="AI274" s="181"/>
      <c r="AJ274" s="1"/>
      <c r="AK274" s="1"/>
      <c r="AL274" s="1"/>
      <c r="AM274" s="1"/>
      <c r="AN274" s="181"/>
      <c r="AO274" s="181"/>
      <c r="BQ274" s="4"/>
      <c r="CB274" s="1"/>
      <c r="CN274" s="1"/>
      <c r="CO274" s="1"/>
      <c r="CP274" s="1"/>
      <c r="CQ274" s="181"/>
      <c r="CU274" s="57"/>
      <c r="CV274" s="57"/>
      <c r="DA274" s="57"/>
      <c r="DB274" s="57"/>
      <c r="DG274" s="57"/>
      <c r="DH274" s="57"/>
    </row>
    <row r="275" spans="4:112" ht="12" x14ac:dyDescent="0.25">
      <c r="D275" s="1"/>
      <c r="E275" s="1"/>
      <c r="F275" s="1"/>
      <c r="G275" s="1"/>
      <c r="H275" s="1"/>
      <c r="I275" s="1"/>
      <c r="J275" s="181"/>
      <c r="K275" s="180"/>
      <c r="Z275" s="182"/>
      <c r="AA275" s="182"/>
      <c r="AB275" s="1"/>
      <c r="AC275" s="1"/>
      <c r="AD275" s="181"/>
      <c r="AE275" s="1"/>
      <c r="AF275" s="1"/>
      <c r="AG275" s="1"/>
      <c r="AH275" s="1"/>
      <c r="AI275" s="181"/>
      <c r="AJ275" s="1"/>
      <c r="AK275" s="1"/>
      <c r="AL275" s="1"/>
      <c r="AM275" s="1"/>
      <c r="AN275" s="181"/>
      <c r="AO275" s="181"/>
      <c r="BQ275" s="4"/>
      <c r="CB275" s="1"/>
      <c r="CN275" s="1"/>
      <c r="CO275" s="1"/>
      <c r="CP275" s="1"/>
      <c r="CQ275" s="181"/>
      <c r="CU275" s="57"/>
      <c r="CV275" s="57"/>
      <c r="DA275" s="57"/>
      <c r="DB275" s="57"/>
      <c r="DG275" s="57"/>
      <c r="DH275" s="57"/>
    </row>
    <row r="276" spans="4:112" ht="12" x14ac:dyDescent="0.25">
      <c r="D276" s="1"/>
      <c r="E276" s="1"/>
      <c r="F276" s="1"/>
      <c r="G276" s="1"/>
      <c r="H276" s="1"/>
      <c r="I276" s="1"/>
      <c r="J276" s="181"/>
      <c r="K276" s="180"/>
      <c r="Z276" s="182"/>
      <c r="AA276" s="182"/>
      <c r="AB276" s="1"/>
      <c r="AC276" s="1"/>
      <c r="AD276" s="181"/>
      <c r="AE276" s="1"/>
      <c r="AF276" s="1"/>
      <c r="AG276" s="1"/>
      <c r="AH276" s="1"/>
      <c r="AI276" s="181"/>
      <c r="AJ276" s="1"/>
      <c r="AK276" s="1"/>
      <c r="AL276" s="1"/>
      <c r="AM276" s="1"/>
      <c r="AN276" s="181"/>
      <c r="AO276" s="181"/>
      <c r="BQ276" s="4"/>
      <c r="CB276" s="1"/>
      <c r="CN276" s="1"/>
      <c r="CO276" s="1"/>
      <c r="CP276" s="1"/>
      <c r="CQ276" s="181"/>
      <c r="CU276" s="57"/>
      <c r="CV276" s="57"/>
      <c r="DA276" s="57"/>
      <c r="DB276" s="57"/>
      <c r="DG276" s="57"/>
      <c r="DH276" s="57"/>
    </row>
    <row r="277" spans="4:112" ht="12" x14ac:dyDescent="0.25">
      <c r="D277" s="1"/>
      <c r="E277" s="1"/>
      <c r="F277" s="1"/>
      <c r="G277" s="1"/>
      <c r="H277" s="1"/>
      <c r="I277" s="1"/>
      <c r="J277" s="181"/>
      <c r="K277" s="180"/>
      <c r="Z277" s="182"/>
      <c r="AA277" s="182"/>
      <c r="AB277" s="1"/>
      <c r="AC277" s="1"/>
      <c r="AD277" s="181"/>
      <c r="AE277" s="1"/>
      <c r="AF277" s="1"/>
      <c r="AG277" s="1"/>
      <c r="AH277" s="1"/>
      <c r="AI277" s="181"/>
      <c r="AJ277" s="1"/>
      <c r="AK277" s="1"/>
      <c r="AL277" s="1"/>
      <c r="AM277" s="1"/>
      <c r="AN277" s="181"/>
      <c r="AO277" s="181"/>
      <c r="BQ277" s="4"/>
      <c r="CB277" s="1"/>
      <c r="CN277" s="1"/>
      <c r="CO277" s="1"/>
      <c r="CP277" s="1"/>
      <c r="CQ277" s="181"/>
      <c r="CU277" s="57"/>
      <c r="CV277" s="57"/>
      <c r="DA277" s="57"/>
      <c r="DB277" s="57"/>
      <c r="DG277" s="57"/>
      <c r="DH277" s="57"/>
    </row>
    <row r="278" spans="4:112" ht="12" x14ac:dyDescent="0.25">
      <c r="D278" s="1"/>
      <c r="E278" s="1"/>
      <c r="F278" s="1"/>
      <c r="G278" s="1"/>
      <c r="H278" s="1"/>
      <c r="I278" s="1"/>
      <c r="J278" s="181"/>
      <c r="K278" s="180"/>
      <c r="Z278" s="182"/>
      <c r="AA278" s="182"/>
      <c r="AB278" s="1"/>
      <c r="AC278" s="1"/>
      <c r="AD278" s="181"/>
      <c r="AE278" s="1"/>
      <c r="AF278" s="1"/>
      <c r="AG278" s="1"/>
      <c r="AH278" s="1"/>
      <c r="AI278" s="181"/>
      <c r="AJ278" s="1"/>
      <c r="AK278" s="1"/>
      <c r="AL278" s="1"/>
      <c r="AM278" s="1"/>
      <c r="AN278" s="181"/>
      <c r="AO278" s="181"/>
      <c r="BQ278" s="4"/>
      <c r="CB278" s="1"/>
      <c r="CN278" s="1"/>
      <c r="CO278" s="1"/>
      <c r="CP278" s="1"/>
      <c r="CQ278" s="181"/>
      <c r="CU278" s="57"/>
      <c r="CV278" s="57"/>
      <c r="DA278" s="57"/>
      <c r="DB278" s="57"/>
      <c r="DG278" s="57"/>
      <c r="DH278" s="57"/>
    </row>
    <row r="279" spans="4:112" ht="12" x14ac:dyDescent="0.25">
      <c r="D279" s="1"/>
      <c r="E279" s="1"/>
      <c r="F279" s="1"/>
      <c r="G279" s="1"/>
      <c r="H279" s="1"/>
      <c r="I279" s="1"/>
      <c r="J279" s="181"/>
      <c r="K279" s="180"/>
      <c r="Z279" s="182"/>
      <c r="AA279" s="182"/>
      <c r="AB279" s="1"/>
      <c r="AC279" s="1"/>
      <c r="AD279" s="181"/>
      <c r="AE279" s="1"/>
      <c r="AF279" s="1"/>
      <c r="AG279" s="1"/>
      <c r="AH279" s="1"/>
      <c r="AI279" s="181"/>
      <c r="AJ279" s="1"/>
      <c r="AK279" s="1"/>
      <c r="AL279" s="1"/>
      <c r="AM279" s="1"/>
      <c r="AN279" s="181"/>
      <c r="AO279" s="181"/>
      <c r="BQ279" s="4"/>
      <c r="CB279" s="1"/>
      <c r="CN279" s="1"/>
      <c r="CO279" s="1"/>
      <c r="CP279" s="1"/>
      <c r="CQ279" s="181"/>
      <c r="CU279" s="57"/>
      <c r="CV279" s="57"/>
      <c r="DA279" s="57"/>
      <c r="DB279" s="57"/>
      <c r="DG279" s="57"/>
      <c r="DH279" s="57"/>
    </row>
    <row r="280" spans="4:112" ht="12" x14ac:dyDescent="0.25">
      <c r="D280" s="1"/>
      <c r="E280" s="1"/>
      <c r="F280" s="1"/>
      <c r="G280" s="1"/>
      <c r="H280" s="1"/>
      <c r="I280" s="1"/>
      <c r="J280" s="181"/>
      <c r="K280" s="180"/>
      <c r="Z280" s="182"/>
      <c r="AA280" s="182"/>
      <c r="AB280" s="1"/>
      <c r="AC280" s="1"/>
      <c r="AD280" s="181"/>
      <c r="AE280" s="1"/>
      <c r="AF280" s="1"/>
      <c r="AG280" s="1"/>
      <c r="AH280" s="1"/>
      <c r="AI280" s="181"/>
      <c r="AJ280" s="1"/>
      <c r="AK280" s="1"/>
      <c r="AL280" s="1"/>
      <c r="AM280" s="1"/>
      <c r="AN280" s="181"/>
      <c r="AO280" s="181"/>
      <c r="BQ280" s="4"/>
      <c r="CB280" s="1"/>
      <c r="CN280" s="1"/>
      <c r="CO280" s="1"/>
      <c r="CP280" s="1"/>
      <c r="CQ280" s="181"/>
      <c r="CU280" s="57"/>
      <c r="CV280" s="57"/>
      <c r="DA280" s="57"/>
      <c r="DB280" s="57"/>
      <c r="DG280" s="57"/>
      <c r="DH280" s="57"/>
    </row>
    <row r="281" spans="4:112" ht="12" x14ac:dyDescent="0.25">
      <c r="D281" s="1"/>
      <c r="E281" s="1"/>
      <c r="F281" s="1"/>
      <c r="G281" s="1"/>
      <c r="H281" s="1"/>
      <c r="I281" s="1"/>
      <c r="J281" s="181"/>
      <c r="K281" s="180"/>
      <c r="Z281" s="182"/>
      <c r="AA281" s="182"/>
      <c r="AB281" s="1"/>
      <c r="AC281" s="1"/>
      <c r="AD281" s="181"/>
      <c r="AE281" s="1"/>
      <c r="AF281" s="1"/>
      <c r="AG281" s="1"/>
      <c r="AH281" s="1"/>
      <c r="AI281" s="181"/>
      <c r="AJ281" s="1"/>
      <c r="AK281" s="1"/>
      <c r="AL281" s="1"/>
      <c r="AM281" s="1"/>
      <c r="AN281" s="181"/>
      <c r="AO281" s="181"/>
      <c r="BQ281" s="4"/>
      <c r="CB281" s="1"/>
      <c r="CN281" s="1"/>
      <c r="CO281" s="1"/>
      <c r="CP281" s="1"/>
      <c r="CQ281" s="181"/>
      <c r="CU281" s="57"/>
      <c r="CV281" s="57"/>
      <c r="DA281" s="57"/>
      <c r="DB281" s="57"/>
      <c r="DG281" s="57"/>
      <c r="DH281" s="57"/>
    </row>
    <row r="282" spans="4:112" ht="12" x14ac:dyDescent="0.25">
      <c r="D282" s="1"/>
      <c r="E282" s="1"/>
      <c r="F282" s="1"/>
      <c r="G282" s="1"/>
      <c r="H282" s="1"/>
      <c r="I282" s="1"/>
      <c r="J282" s="181"/>
      <c r="K282" s="180"/>
      <c r="Z282" s="182"/>
      <c r="AA282" s="182"/>
      <c r="AB282" s="1"/>
      <c r="AC282" s="1"/>
      <c r="AD282" s="181"/>
      <c r="AE282" s="1"/>
      <c r="AF282" s="1"/>
      <c r="AG282" s="1"/>
      <c r="AH282" s="1"/>
      <c r="AI282" s="181"/>
      <c r="AJ282" s="1"/>
      <c r="AK282" s="1"/>
      <c r="AL282" s="1"/>
      <c r="AM282" s="1"/>
      <c r="AN282" s="181"/>
      <c r="AO282" s="181"/>
      <c r="BQ282" s="4"/>
      <c r="CB282" s="1"/>
      <c r="CN282" s="1"/>
      <c r="CO282" s="1"/>
      <c r="CP282" s="1"/>
      <c r="CQ282" s="181"/>
      <c r="CU282" s="57"/>
      <c r="CV282" s="57"/>
      <c r="DA282" s="57"/>
      <c r="DB282" s="57"/>
      <c r="DG282" s="57"/>
      <c r="DH282" s="57"/>
    </row>
    <row r="283" spans="4:112" ht="12" x14ac:dyDescent="0.25">
      <c r="D283" s="1"/>
      <c r="E283" s="1"/>
      <c r="F283" s="1"/>
      <c r="G283" s="1"/>
      <c r="H283" s="1"/>
      <c r="I283" s="1"/>
      <c r="J283" s="181"/>
      <c r="K283" s="180"/>
      <c r="Z283" s="182"/>
      <c r="AA283" s="182"/>
      <c r="AB283" s="1"/>
      <c r="AC283" s="1"/>
      <c r="AD283" s="181"/>
      <c r="AE283" s="1"/>
      <c r="AF283" s="1"/>
      <c r="AG283" s="1"/>
      <c r="AH283" s="1"/>
      <c r="AI283" s="181"/>
      <c r="AJ283" s="1"/>
      <c r="AK283" s="1"/>
      <c r="AL283" s="1"/>
      <c r="AM283" s="1"/>
      <c r="AN283" s="181"/>
      <c r="AO283" s="181"/>
      <c r="BQ283" s="4"/>
      <c r="CB283" s="1"/>
      <c r="CN283" s="1"/>
      <c r="CO283" s="1"/>
      <c r="CP283" s="1"/>
      <c r="CQ283" s="181"/>
      <c r="CU283" s="57"/>
      <c r="CV283" s="57"/>
      <c r="DA283" s="57"/>
      <c r="DB283" s="57"/>
      <c r="DG283" s="57"/>
      <c r="DH283" s="57"/>
    </row>
    <row r="284" spans="4:112" ht="12" x14ac:dyDescent="0.25">
      <c r="D284" s="1"/>
      <c r="E284" s="1"/>
      <c r="F284" s="1"/>
      <c r="G284" s="1"/>
      <c r="H284" s="1"/>
      <c r="I284" s="1"/>
      <c r="J284" s="181"/>
      <c r="K284" s="180"/>
      <c r="Z284" s="182"/>
      <c r="AA284" s="182"/>
      <c r="AB284" s="1"/>
      <c r="AC284" s="1"/>
      <c r="AD284" s="181"/>
      <c r="AE284" s="1"/>
      <c r="AF284" s="1"/>
      <c r="AG284" s="1"/>
      <c r="AH284" s="1"/>
      <c r="AI284" s="181"/>
      <c r="AJ284" s="1"/>
      <c r="AK284" s="1"/>
      <c r="AL284" s="1"/>
      <c r="AM284" s="1"/>
      <c r="AN284" s="181"/>
      <c r="AO284" s="181"/>
      <c r="BQ284" s="4"/>
      <c r="CB284" s="1"/>
      <c r="CN284" s="1"/>
      <c r="CO284" s="1"/>
      <c r="CP284" s="1"/>
      <c r="CQ284" s="181"/>
      <c r="CU284" s="57"/>
      <c r="CV284" s="57"/>
      <c r="DA284" s="57"/>
      <c r="DB284" s="57"/>
      <c r="DG284" s="57"/>
      <c r="DH284" s="57"/>
    </row>
    <row r="285" spans="4:112" ht="12" x14ac:dyDescent="0.25">
      <c r="D285" s="1"/>
      <c r="E285" s="1"/>
      <c r="F285" s="1"/>
      <c r="G285" s="1"/>
      <c r="H285" s="1"/>
      <c r="I285" s="1"/>
      <c r="J285" s="181"/>
      <c r="K285" s="180"/>
      <c r="Z285" s="182"/>
      <c r="AA285" s="182"/>
      <c r="AB285" s="1"/>
      <c r="AC285" s="1"/>
      <c r="AD285" s="181"/>
      <c r="AE285" s="1"/>
      <c r="AF285" s="1"/>
      <c r="AG285" s="1"/>
      <c r="AH285" s="1"/>
      <c r="AI285" s="181"/>
      <c r="AJ285" s="1"/>
      <c r="AK285" s="1"/>
      <c r="AL285" s="1"/>
      <c r="AM285" s="1"/>
      <c r="AN285" s="181"/>
      <c r="AO285" s="181"/>
      <c r="BQ285" s="4"/>
      <c r="CB285" s="1"/>
      <c r="CN285" s="1"/>
      <c r="CO285" s="1"/>
      <c r="CP285" s="1"/>
      <c r="CQ285" s="181"/>
      <c r="CU285" s="57"/>
      <c r="CV285" s="57"/>
      <c r="DA285" s="57"/>
      <c r="DB285" s="57"/>
      <c r="DG285" s="57"/>
      <c r="DH285" s="57"/>
    </row>
    <row r="286" spans="4:112" ht="12" x14ac:dyDescent="0.25">
      <c r="D286" s="1"/>
      <c r="E286" s="1"/>
      <c r="F286" s="1"/>
      <c r="G286" s="1"/>
      <c r="H286" s="1"/>
      <c r="I286" s="1"/>
      <c r="J286" s="181"/>
      <c r="K286" s="180"/>
      <c r="Z286" s="182"/>
      <c r="AA286" s="182"/>
      <c r="AB286" s="1"/>
      <c r="AC286" s="1"/>
      <c r="AD286" s="181"/>
      <c r="AE286" s="1"/>
      <c r="AF286" s="1"/>
      <c r="AG286" s="1"/>
      <c r="AH286" s="1"/>
      <c r="AI286" s="181"/>
      <c r="AJ286" s="1"/>
      <c r="AK286" s="1"/>
      <c r="AL286" s="1"/>
      <c r="AM286" s="1"/>
      <c r="AN286" s="181"/>
      <c r="AO286" s="181"/>
      <c r="BQ286" s="4"/>
      <c r="CB286" s="1"/>
      <c r="CN286" s="1"/>
      <c r="CO286" s="1"/>
      <c r="CP286" s="1"/>
      <c r="CQ286" s="181"/>
      <c r="CU286" s="57"/>
      <c r="CV286" s="57"/>
      <c r="DA286" s="57"/>
      <c r="DB286" s="57"/>
      <c r="DG286" s="57"/>
      <c r="DH286" s="57"/>
    </row>
    <row r="287" spans="4:112" ht="12" x14ac:dyDescent="0.25">
      <c r="D287" s="1"/>
      <c r="E287" s="1"/>
      <c r="F287" s="1"/>
      <c r="G287" s="1"/>
      <c r="H287" s="1"/>
      <c r="I287" s="1"/>
      <c r="J287" s="181"/>
      <c r="K287" s="180"/>
      <c r="Z287" s="182"/>
      <c r="AA287" s="182"/>
      <c r="AB287" s="1"/>
      <c r="AC287" s="1"/>
      <c r="AD287" s="181"/>
      <c r="AE287" s="1"/>
      <c r="AF287" s="1"/>
      <c r="AG287" s="1"/>
      <c r="AH287" s="1"/>
      <c r="AI287" s="181"/>
      <c r="AJ287" s="1"/>
      <c r="AK287" s="1"/>
      <c r="AL287" s="1"/>
      <c r="AM287" s="1"/>
      <c r="AN287" s="181"/>
      <c r="AO287" s="181"/>
      <c r="BQ287" s="4"/>
      <c r="CB287" s="1"/>
      <c r="CN287" s="1"/>
      <c r="CO287" s="1"/>
      <c r="CP287" s="1"/>
      <c r="CQ287" s="181"/>
      <c r="CU287" s="57"/>
      <c r="CV287" s="57"/>
      <c r="DA287" s="57"/>
      <c r="DB287" s="57"/>
      <c r="DG287" s="57"/>
      <c r="DH287" s="57"/>
    </row>
    <row r="288" spans="4:112" ht="12" x14ac:dyDescent="0.25">
      <c r="D288" s="1"/>
      <c r="E288" s="1"/>
      <c r="F288" s="1"/>
      <c r="G288" s="1"/>
      <c r="H288" s="1"/>
      <c r="I288" s="1"/>
      <c r="J288" s="181"/>
      <c r="K288" s="180"/>
      <c r="Z288" s="182"/>
      <c r="AA288" s="182"/>
      <c r="AB288" s="1"/>
      <c r="AC288" s="1"/>
      <c r="AD288" s="181"/>
      <c r="AE288" s="1"/>
      <c r="AF288" s="1"/>
      <c r="AG288" s="1"/>
      <c r="AH288" s="1"/>
      <c r="AI288" s="181"/>
      <c r="AJ288" s="1"/>
      <c r="AK288" s="1"/>
      <c r="AL288" s="1"/>
      <c r="AM288" s="1"/>
      <c r="AN288" s="181"/>
      <c r="AO288" s="181"/>
      <c r="BQ288" s="4"/>
      <c r="CB288" s="1"/>
      <c r="CN288" s="1"/>
      <c r="CO288" s="1"/>
      <c r="CP288" s="1"/>
      <c r="CQ288" s="181"/>
      <c r="CU288" s="57"/>
      <c r="CV288" s="57"/>
      <c r="DA288" s="57"/>
      <c r="DB288" s="57"/>
      <c r="DG288" s="57"/>
      <c r="DH288" s="57"/>
    </row>
    <row r="289" spans="4:112" ht="12" x14ac:dyDescent="0.25">
      <c r="D289" s="1"/>
      <c r="E289" s="1"/>
      <c r="F289" s="1"/>
      <c r="G289" s="1"/>
      <c r="H289" s="1"/>
      <c r="I289" s="1"/>
      <c r="J289" s="181"/>
      <c r="K289" s="180"/>
      <c r="Z289" s="182"/>
      <c r="AA289" s="182"/>
      <c r="AB289" s="1"/>
      <c r="AC289" s="1"/>
      <c r="AD289" s="181"/>
      <c r="AE289" s="1"/>
      <c r="AF289" s="1"/>
      <c r="AG289" s="1"/>
      <c r="AH289" s="1"/>
      <c r="AI289" s="181"/>
      <c r="AJ289" s="1"/>
      <c r="AK289" s="1"/>
      <c r="AL289" s="1"/>
      <c r="AM289" s="1"/>
      <c r="AN289" s="181"/>
      <c r="AO289" s="181"/>
      <c r="BQ289" s="4"/>
      <c r="CB289" s="1"/>
      <c r="CN289" s="1"/>
      <c r="CO289" s="1"/>
      <c r="CP289" s="1"/>
      <c r="CQ289" s="181"/>
      <c r="CU289" s="57"/>
      <c r="CV289" s="57"/>
      <c r="DA289" s="57"/>
      <c r="DB289" s="57"/>
      <c r="DG289" s="57"/>
      <c r="DH289" s="57"/>
    </row>
    <row r="290" spans="4:112" ht="12" x14ac:dyDescent="0.25">
      <c r="D290" s="1"/>
      <c r="E290" s="1"/>
      <c r="F290" s="1"/>
      <c r="G290" s="1"/>
      <c r="H290" s="1"/>
      <c r="I290" s="1"/>
      <c r="J290" s="181"/>
      <c r="K290" s="180"/>
      <c r="Z290" s="182"/>
      <c r="AA290" s="182"/>
      <c r="AB290" s="1"/>
      <c r="AC290" s="1"/>
      <c r="AD290" s="181"/>
      <c r="AE290" s="1"/>
      <c r="AF290" s="1"/>
      <c r="AG290" s="1"/>
      <c r="AH290" s="1"/>
      <c r="AI290" s="181"/>
      <c r="AJ290" s="1"/>
      <c r="AK290" s="1"/>
      <c r="AL290" s="1"/>
      <c r="AM290" s="1"/>
      <c r="AN290" s="181"/>
      <c r="AO290" s="181"/>
      <c r="BQ290" s="4"/>
      <c r="CB290" s="1"/>
      <c r="CN290" s="1"/>
      <c r="CO290" s="1"/>
      <c r="CP290" s="1"/>
      <c r="CQ290" s="181"/>
      <c r="CU290" s="57"/>
      <c r="CV290" s="57"/>
      <c r="DA290" s="57"/>
      <c r="DB290" s="57"/>
      <c r="DG290" s="57"/>
      <c r="DH290" s="57"/>
    </row>
    <row r="291" spans="4:112" ht="12" x14ac:dyDescent="0.25">
      <c r="D291" s="1"/>
      <c r="E291" s="1"/>
      <c r="F291" s="1"/>
      <c r="G291" s="1"/>
      <c r="H291" s="1"/>
      <c r="I291" s="1"/>
      <c r="J291" s="181"/>
      <c r="K291" s="180"/>
      <c r="Z291" s="182"/>
      <c r="AA291" s="182"/>
      <c r="AB291" s="1"/>
      <c r="AC291" s="1"/>
      <c r="AD291" s="181"/>
      <c r="AE291" s="1"/>
      <c r="AF291" s="1"/>
      <c r="AG291" s="1"/>
      <c r="AH291" s="1"/>
      <c r="AI291" s="181"/>
      <c r="AJ291" s="1"/>
      <c r="AK291" s="1"/>
      <c r="AL291" s="1"/>
      <c r="AM291" s="1"/>
      <c r="AN291" s="181"/>
      <c r="AO291" s="181"/>
      <c r="BQ291" s="4"/>
      <c r="CB291" s="1"/>
      <c r="CN291" s="1"/>
      <c r="CO291" s="1"/>
      <c r="CP291" s="1"/>
      <c r="CQ291" s="181"/>
      <c r="CU291" s="57"/>
      <c r="CV291" s="57"/>
      <c r="DA291" s="57"/>
      <c r="DB291" s="57"/>
      <c r="DG291" s="57"/>
      <c r="DH291" s="57"/>
    </row>
    <row r="292" spans="4:112" ht="12" x14ac:dyDescent="0.25">
      <c r="D292" s="1"/>
      <c r="E292" s="1"/>
      <c r="F292" s="1"/>
      <c r="G292" s="1"/>
      <c r="H292" s="1"/>
      <c r="I292" s="1"/>
      <c r="J292" s="181"/>
      <c r="K292" s="180"/>
      <c r="Z292" s="182"/>
      <c r="AA292" s="182"/>
      <c r="AB292" s="1"/>
      <c r="AC292" s="1"/>
      <c r="AD292" s="181"/>
      <c r="AE292" s="1"/>
      <c r="AF292" s="1"/>
      <c r="AG292" s="1"/>
      <c r="AH292" s="1"/>
      <c r="AI292" s="181"/>
      <c r="AJ292" s="1"/>
      <c r="AK292" s="1"/>
      <c r="AL292" s="1"/>
      <c r="AM292" s="1"/>
      <c r="AN292" s="181"/>
      <c r="AO292" s="181"/>
      <c r="BQ292" s="4"/>
      <c r="CB292" s="1"/>
      <c r="CN292" s="1"/>
      <c r="CO292" s="1"/>
      <c r="CP292" s="1"/>
      <c r="CQ292" s="181"/>
      <c r="CU292" s="57"/>
      <c r="CV292" s="57"/>
      <c r="DA292" s="57"/>
      <c r="DB292" s="57"/>
      <c r="DG292" s="57"/>
      <c r="DH292" s="57"/>
    </row>
    <row r="293" spans="4:112" ht="12" x14ac:dyDescent="0.25">
      <c r="D293" s="1"/>
      <c r="E293" s="1"/>
      <c r="F293" s="1"/>
      <c r="G293" s="1"/>
      <c r="H293" s="1"/>
      <c r="I293" s="1"/>
      <c r="J293" s="181"/>
      <c r="K293" s="180"/>
      <c r="Z293" s="182"/>
      <c r="AA293" s="182"/>
      <c r="AB293" s="1"/>
      <c r="AC293" s="1"/>
      <c r="AD293" s="181"/>
      <c r="AE293" s="1"/>
      <c r="AF293" s="1"/>
      <c r="AG293" s="1"/>
      <c r="AH293" s="1"/>
      <c r="AI293" s="181"/>
      <c r="AJ293" s="1"/>
      <c r="AK293" s="1"/>
      <c r="AL293" s="1"/>
      <c r="AM293" s="1"/>
      <c r="AN293" s="181"/>
      <c r="AO293" s="181"/>
      <c r="BQ293" s="4"/>
      <c r="CB293" s="1"/>
      <c r="CN293" s="1"/>
      <c r="CO293" s="1"/>
      <c r="CP293" s="1"/>
      <c r="CQ293" s="181"/>
      <c r="CU293" s="57"/>
      <c r="CV293" s="57"/>
      <c r="DA293" s="57"/>
      <c r="DB293" s="57"/>
      <c r="DG293" s="57"/>
      <c r="DH293" s="57"/>
    </row>
    <row r="294" spans="4:112" ht="12" x14ac:dyDescent="0.25">
      <c r="D294" s="1"/>
      <c r="E294" s="1"/>
      <c r="F294" s="1"/>
      <c r="G294" s="1"/>
      <c r="H294" s="1"/>
      <c r="I294" s="1"/>
      <c r="J294" s="181"/>
      <c r="K294" s="180"/>
      <c r="Z294" s="182"/>
      <c r="AA294" s="182"/>
      <c r="AB294" s="1"/>
      <c r="AC294" s="1"/>
      <c r="AD294" s="181"/>
      <c r="AE294" s="1"/>
      <c r="AF294" s="1"/>
      <c r="AG294" s="1"/>
      <c r="AH294" s="1"/>
      <c r="AI294" s="181"/>
      <c r="AJ294" s="1"/>
      <c r="AK294" s="1"/>
      <c r="AL294" s="1"/>
      <c r="AM294" s="1"/>
      <c r="AN294" s="181"/>
      <c r="AO294" s="181"/>
      <c r="BQ294" s="4"/>
      <c r="CB294" s="1"/>
      <c r="CN294" s="1"/>
      <c r="CO294" s="1"/>
      <c r="CP294" s="1"/>
      <c r="CQ294" s="181"/>
      <c r="CU294" s="57"/>
      <c r="CV294" s="57"/>
      <c r="DA294" s="57"/>
      <c r="DB294" s="57"/>
      <c r="DG294" s="57"/>
      <c r="DH294" s="57"/>
    </row>
    <row r="295" spans="4:112" ht="12" x14ac:dyDescent="0.25">
      <c r="D295" s="1"/>
      <c r="E295" s="1"/>
      <c r="F295" s="1"/>
      <c r="G295" s="1"/>
      <c r="H295" s="1"/>
      <c r="I295" s="1"/>
      <c r="J295" s="181"/>
      <c r="K295" s="180"/>
      <c r="Z295" s="182"/>
      <c r="AA295" s="182"/>
      <c r="AB295" s="1"/>
      <c r="AC295" s="1"/>
      <c r="AD295" s="181"/>
      <c r="AE295" s="1"/>
      <c r="AF295" s="1"/>
      <c r="AG295" s="1"/>
      <c r="AH295" s="1"/>
      <c r="AI295" s="181"/>
      <c r="AJ295" s="1"/>
      <c r="AK295" s="1"/>
      <c r="AL295" s="1"/>
      <c r="AM295" s="1"/>
      <c r="AN295" s="181"/>
      <c r="AO295" s="181"/>
      <c r="BQ295" s="4"/>
      <c r="CB295" s="1"/>
      <c r="CN295" s="1"/>
      <c r="CO295" s="1"/>
      <c r="CP295" s="1"/>
      <c r="CQ295" s="181"/>
      <c r="CU295" s="57"/>
      <c r="CV295" s="57"/>
      <c r="DA295" s="57"/>
      <c r="DB295" s="57"/>
      <c r="DG295" s="57"/>
      <c r="DH295" s="57"/>
    </row>
    <row r="296" spans="4:112" ht="12" x14ac:dyDescent="0.25">
      <c r="D296" s="1"/>
      <c r="E296" s="1"/>
      <c r="F296" s="1"/>
      <c r="G296" s="1"/>
      <c r="H296" s="1"/>
      <c r="I296" s="1"/>
      <c r="J296" s="181"/>
      <c r="K296" s="180"/>
      <c r="Z296" s="182"/>
      <c r="AA296" s="182"/>
      <c r="AB296" s="1"/>
      <c r="AC296" s="1"/>
      <c r="AD296" s="181"/>
      <c r="AE296" s="1"/>
      <c r="AF296" s="1"/>
      <c r="AG296" s="1"/>
      <c r="AH296" s="1"/>
      <c r="AI296" s="181"/>
      <c r="AJ296" s="1"/>
      <c r="AK296" s="1"/>
      <c r="AL296" s="1"/>
      <c r="AM296" s="1"/>
      <c r="AN296" s="181"/>
      <c r="AO296" s="181"/>
      <c r="BQ296" s="4"/>
      <c r="CB296" s="1"/>
      <c r="CN296" s="1"/>
      <c r="CO296" s="1"/>
      <c r="CP296" s="1"/>
      <c r="CQ296" s="181"/>
      <c r="CU296" s="57"/>
      <c r="CV296" s="57"/>
      <c r="DA296" s="57"/>
      <c r="DB296" s="57"/>
      <c r="DG296" s="57"/>
      <c r="DH296" s="57"/>
    </row>
    <row r="297" spans="4:112" ht="12" x14ac:dyDescent="0.25">
      <c r="D297" s="1"/>
      <c r="E297" s="1"/>
      <c r="F297" s="1"/>
      <c r="G297" s="1"/>
      <c r="H297" s="1"/>
      <c r="I297" s="1"/>
      <c r="J297" s="181"/>
      <c r="K297" s="180"/>
      <c r="Z297" s="182"/>
      <c r="AA297" s="182"/>
      <c r="AB297" s="1"/>
      <c r="AC297" s="1"/>
      <c r="AD297" s="181"/>
      <c r="AE297" s="1"/>
      <c r="AF297" s="1"/>
      <c r="AG297" s="1"/>
      <c r="AH297" s="1"/>
      <c r="AI297" s="181"/>
      <c r="AJ297" s="1"/>
      <c r="AK297" s="1"/>
      <c r="AL297" s="1"/>
      <c r="AM297" s="1"/>
      <c r="AN297" s="181"/>
      <c r="AO297" s="181"/>
      <c r="BQ297" s="4"/>
      <c r="CB297" s="1"/>
      <c r="CN297" s="1"/>
      <c r="CO297" s="1"/>
      <c r="CP297" s="1"/>
      <c r="CQ297" s="181"/>
      <c r="CU297" s="57"/>
      <c r="CV297" s="57"/>
      <c r="DA297" s="57"/>
      <c r="DB297" s="57"/>
      <c r="DG297" s="57"/>
      <c r="DH297" s="57"/>
    </row>
    <row r="298" spans="4:112" ht="12" x14ac:dyDescent="0.25">
      <c r="D298" s="1"/>
      <c r="E298" s="1"/>
      <c r="F298" s="1"/>
      <c r="G298" s="1"/>
      <c r="H298" s="1"/>
      <c r="I298" s="1"/>
      <c r="J298" s="181"/>
      <c r="K298" s="180"/>
      <c r="Z298" s="182"/>
      <c r="AA298" s="182"/>
      <c r="AB298" s="1"/>
      <c r="AC298" s="1"/>
      <c r="AD298" s="181"/>
      <c r="AE298" s="1"/>
      <c r="AF298" s="1"/>
      <c r="AG298" s="1"/>
      <c r="AH298" s="1"/>
      <c r="AI298" s="181"/>
      <c r="AJ298" s="1"/>
      <c r="AK298" s="1"/>
      <c r="AL298" s="1"/>
      <c r="AM298" s="1"/>
      <c r="AN298" s="181"/>
      <c r="AO298" s="181"/>
      <c r="BQ298" s="4"/>
      <c r="CB298" s="1"/>
      <c r="CN298" s="1"/>
      <c r="CO298" s="1"/>
      <c r="CP298" s="1"/>
      <c r="CQ298" s="181"/>
      <c r="CU298" s="57"/>
      <c r="CV298" s="57"/>
      <c r="DA298" s="57"/>
      <c r="DB298" s="57"/>
      <c r="DG298" s="57"/>
      <c r="DH298" s="57"/>
    </row>
    <row r="299" spans="4:112" ht="12" x14ac:dyDescent="0.25">
      <c r="D299" s="1"/>
      <c r="E299" s="1"/>
      <c r="F299" s="1"/>
      <c r="G299" s="1"/>
      <c r="H299" s="1"/>
      <c r="I299" s="1"/>
      <c r="J299" s="181"/>
      <c r="K299" s="180"/>
      <c r="Z299" s="182"/>
      <c r="AA299" s="182"/>
      <c r="AB299" s="1"/>
      <c r="AC299" s="1"/>
      <c r="AD299" s="181"/>
      <c r="AE299" s="1"/>
      <c r="AF299" s="1"/>
      <c r="AG299" s="1"/>
      <c r="AH299" s="1"/>
      <c r="AI299" s="181"/>
      <c r="AJ299" s="1"/>
      <c r="AK299" s="1"/>
      <c r="AL299" s="1"/>
      <c r="AM299" s="1"/>
      <c r="AN299" s="181"/>
      <c r="AO299" s="181"/>
      <c r="BQ299" s="4"/>
      <c r="CB299" s="1"/>
      <c r="CN299" s="1"/>
      <c r="CO299" s="1"/>
      <c r="CP299" s="1"/>
      <c r="CQ299" s="181"/>
      <c r="CU299" s="57"/>
      <c r="CV299" s="57"/>
      <c r="DA299" s="57"/>
      <c r="DB299" s="57"/>
      <c r="DG299" s="57"/>
      <c r="DH299" s="57"/>
    </row>
    <row r="300" spans="4:112" ht="12" x14ac:dyDescent="0.25">
      <c r="D300" s="1"/>
      <c r="E300" s="1"/>
      <c r="F300" s="1"/>
      <c r="G300" s="1"/>
      <c r="H300" s="1"/>
      <c r="I300" s="1"/>
      <c r="J300" s="181"/>
      <c r="K300" s="180"/>
      <c r="Z300" s="182"/>
      <c r="AA300" s="182"/>
      <c r="AB300" s="1"/>
      <c r="AC300" s="1"/>
      <c r="AD300" s="181"/>
      <c r="AE300" s="1"/>
      <c r="AF300" s="1"/>
      <c r="AG300" s="1"/>
      <c r="AH300" s="1"/>
      <c r="AI300" s="181"/>
      <c r="AJ300" s="1"/>
      <c r="AK300" s="1"/>
      <c r="AL300" s="1"/>
      <c r="AM300" s="1"/>
      <c r="AN300" s="181"/>
      <c r="AO300" s="181"/>
      <c r="BQ300" s="4"/>
      <c r="CB300" s="1"/>
      <c r="CN300" s="1"/>
      <c r="CO300" s="1"/>
      <c r="CP300" s="1"/>
      <c r="CQ300" s="181"/>
      <c r="CU300" s="57"/>
      <c r="CV300" s="57"/>
      <c r="DA300" s="57"/>
      <c r="DB300" s="57"/>
      <c r="DG300" s="57"/>
      <c r="DH300" s="57"/>
    </row>
    <row r="301" spans="4:112" ht="12" x14ac:dyDescent="0.25">
      <c r="D301" s="1"/>
      <c r="E301" s="1"/>
      <c r="F301" s="1"/>
      <c r="G301" s="1"/>
      <c r="H301" s="1"/>
      <c r="I301" s="1"/>
      <c r="J301" s="181"/>
      <c r="K301" s="180"/>
      <c r="Z301" s="182"/>
      <c r="AA301" s="182"/>
      <c r="AB301" s="1"/>
      <c r="AC301" s="1"/>
      <c r="AD301" s="181"/>
      <c r="AE301" s="1"/>
      <c r="AF301" s="1"/>
      <c r="AG301" s="1"/>
      <c r="AH301" s="1"/>
      <c r="AI301" s="181"/>
      <c r="AJ301" s="1"/>
      <c r="AK301" s="1"/>
      <c r="AL301" s="1"/>
      <c r="AM301" s="1"/>
      <c r="AN301" s="181"/>
      <c r="AO301" s="181"/>
      <c r="BQ301" s="4"/>
      <c r="CB301" s="1"/>
      <c r="CN301" s="1"/>
      <c r="CO301" s="1"/>
      <c r="CP301" s="1"/>
      <c r="CQ301" s="181"/>
      <c r="CU301" s="57"/>
      <c r="CV301" s="57"/>
      <c r="DA301" s="57"/>
      <c r="DB301" s="57"/>
      <c r="DG301" s="57"/>
      <c r="DH301" s="57"/>
    </row>
    <row r="302" spans="4:112" ht="12" x14ac:dyDescent="0.25">
      <c r="D302" s="1"/>
      <c r="E302" s="1"/>
      <c r="F302" s="1"/>
      <c r="G302" s="1"/>
      <c r="H302" s="1"/>
      <c r="I302" s="1"/>
      <c r="J302" s="181"/>
      <c r="K302" s="180"/>
      <c r="Z302" s="182"/>
      <c r="AA302" s="182"/>
      <c r="AB302" s="1"/>
      <c r="AC302" s="1"/>
      <c r="AD302" s="181"/>
      <c r="AE302" s="1"/>
      <c r="AF302" s="1"/>
      <c r="AG302" s="1"/>
      <c r="AH302" s="1"/>
      <c r="AI302" s="181"/>
      <c r="AJ302" s="1"/>
      <c r="AK302" s="1"/>
      <c r="AL302" s="1"/>
      <c r="AM302" s="1"/>
      <c r="AN302" s="181"/>
      <c r="AO302" s="181"/>
      <c r="BQ302" s="4"/>
      <c r="CB302" s="1"/>
      <c r="CN302" s="1"/>
      <c r="CO302" s="1"/>
      <c r="CP302" s="1"/>
      <c r="CQ302" s="181"/>
      <c r="CU302" s="57"/>
      <c r="CV302" s="57"/>
      <c r="DA302" s="57"/>
      <c r="DB302" s="57"/>
      <c r="DG302" s="57"/>
      <c r="DH302" s="57"/>
    </row>
    <row r="303" spans="4:112" ht="12" x14ac:dyDescent="0.25">
      <c r="D303" s="1"/>
      <c r="E303" s="1"/>
      <c r="F303" s="1"/>
      <c r="G303" s="1"/>
      <c r="H303" s="1"/>
      <c r="I303" s="1"/>
      <c r="J303" s="181"/>
      <c r="K303" s="180"/>
      <c r="Z303" s="182"/>
      <c r="AA303" s="182"/>
      <c r="AB303" s="1"/>
      <c r="AC303" s="1"/>
      <c r="AD303" s="181"/>
      <c r="AE303" s="1"/>
      <c r="AF303" s="1"/>
      <c r="AG303" s="1"/>
      <c r="AH303" s="1"/>
      <c r="AI303" s="181"/>
      <c r="AJ303" s="1"/>
      <c r="AK303" s="1"/>
      <c r="AL303" s="1"/>
      <c r="AM303" s="1"/>
      <c r="AN303" s="181"/>
      <c r="AO303" s="181"/>
      <c r="BQ303" s="4"/>
      <c r="CB303" s="1"/>
      <c r="CN303" s="1"/>
      <c r="CO303" s="1"/>
      <c r="CP303" s="1"/>
      <c r="CQ303" s="181"/>
      <c r="CU303" s="57"/>
      <c r="CV303" s="57"/>
      <c r="DA303" s="57"/>
      <c r="DB303" s="57"/>
      <c r="DG303" s="57"/>
      <c r="DH303" s="57"/>
    </row>
    <row r="304" spans="4:112" ht="12" x14ac:dyDescent="0.25">
      <c r="D304" s="1"/>
      <c r="E304" s="1"/>
      <c r="F304" s="1"/>
      <c r="G304" s="1"/>
      <c r="H304" s="1"/>
      <c r="I304" s="1"/>
      <c r="J304" s="181"/>
      <c r="K304" s="180"/>
      <c r="Z304" s="182"/>
      <c r="AA304" s="182"/>
      <c r="AB304" s="1"/>
      <c r="AC304" s="1"/>
      <c r="AD304" s="181"/>
      <c r="AE304" s="1"/>
      <c r="AF304" s="1"/>
      <c r="AG304" s="1"/>
      <c r="AH304" s="1"/>
      <c r="AI304" s="181"/>
      <c r="AJ304" s="1"/>
      <c r="AK304" s="1"/>
      <c r="AL304" s="1"/>
      <c r="AM304" s="1"/>
      <c r="AN304" s="181"/>
      <c r="AO304" s="181"/>
      <c r="BQ304" s="4"/>
      <c r="CB304" s="1"/>
      <c r="CN304" s="1"/>
      <c r="CO304" s="1"/>
      <c r="CP304" s="1"/>
      <c r="CQ304" s="181"/>
      <c r="CU304" s="57"/>
      <c r="CV304" s="57"/>
      <c r="DA304" s="57"/>
      <c r="DB304" s="57"/>
      <c r="DG304" s="57"/>
      <c r="DH304" s="57"/>
    </row>
    <row r="305" spans="4:112" ht="12" x14ac:dyDescent="0.25">
      <c r="D305" s="1"/>
      <c r="E305" s="1"/>
      <c r="F305" s="1"/>
      <c r="G305" s="1"/>
      <c r="H305" s="1"/>
      <c r="I305" s="1"/>
      <c r="J305" s="181"/>
      <c r="K305" s="180"/>
      <c r="Z305" s="182"/>
      <c r="AA305" s="182"/>
      <c r="AB305" s="1"/>
      <c r="AC305" s="1"/>
      <c r="AD305" s="181"/>
      <c r="AE305" s="1"/>
      <c r="AF305" s="1"/>
      <c r="AG305" s="1"/>
      <c r="AH305" s="1"/>
      <c r="AI305" s="181"/>
      <c r="AJ305" s="1"/>
      <c r="AK305" s="1"/>
      <c r="AL305" s="1"/>
      <c r="AM305" s="1"/>
      <c r="AN305" s="181"/>
      <c r="AO305" s="181"/>
      <c r="BQ305" s="4"/>
      <c r="CB305" s="1"/>
      <c r="CN305" s="1"/>
      <c r="CO305" s="1"/>
      <c r="CP305" s="1"/>
      <c r="CQ305" s="181"/>
      <c r="CU305" s="57"/>
      <c r="CV305" s="57"/>
      <c r="DA305" s="57"/>
      <c r="DB305" s="57"/>
      <c r="DG305" s="57"/>
      <c r="DH305" s="57"/>
    </row>
    <row r="306" spans="4:112" ht="12" x14ac:dyDescent="0.25">
      <c r="D306" s="1"/>
      <c r="E306" s="1"/>
      <c r="F306" s="1"/>
      <c r="G306" s="1"/>
      <c r="H306" s="1"/>
      <c r="I306" s="1"/>
      <c r="J306" s="181"/>
      <c r="K306" s="180"/>
      <c r="Z306" s="182"/>
      <c r="AA306" s="182"/>
      <c r="AB306" s="1"/>
      <c r="AC306" s="1"/>
      <c r="AD306" s="181"/>
      <c r="AE306" s="1"/>
      <c r="AF306" s="1"/>
      <c r="AG306" s="1"/>
      <c r="AH306" s="1"/>
      <c r="AI306" s="181"/>
      <c r="AJ306" s="1"/>
      <c r="AK306" s="1"/>
      <c r="AL306" s="1"/>
      <c r="AM306" s="1"/>
      <c r="AN306" s="181"/>
      <c r="AO306" s="181"/>
      <c r="BQ306" s="4"/>
      <c r="CB306" s="1"/>
      <c r="CN306" s="1"/>
      <c r="CO306" s="1"/>
      <c r="CP306" s="1"/>
      <c r="CQ306" s="181"/>
      <c r="CU306" s="57"/>
      <c r="CV306" s="57"/>
      <c r="DA306" s="57"/>
      <c r="DB306" s="57"/>
      <c r="DG306" s="57"/>
      <c r="DH306" s="57"/>
    </row>
    <row r="307" spans="4:112" ht="12" x14ac:dyDescent="0.25">
      <c r="D307" s="1"/>
      <c r="E307" s="1"/>
      <c r="F307" s="1"/>
      <c r="G307" s="1"/>
      <c r="H307" s="1"/>
      <c r="I307" s="1"/>
      <c r="J307" s="181"/>
      <c r="K307" s="180"/>
      <c r="Z307" s="182"/>
      <c r="AA307" s="182"/>
      <c r="AB307" s="1"/>
      <c r="AC307" s="1"/>
      <c r="AD307" s="181"/>
      <c r="AE307" s="1"/>
      <c r="AF307" s="1"/>
      <c r="AG307" s="1"/>
      <c r="AH307" s="1"/>
      <c r="AI307" s="181"/>
      <c r="AJ307" s="1"/>
      <c r="AK307" s="1"/>
      <c r="AL307" s="1"/>
      <c r="AM307" s="1"/>
      <c r="AN307" s="181"/>
      <c r="AO307" s="181"/>
      <c r="BQ307" s="4"/>
      <c r="CB307" s="1"/>
      <c r="CN307" s="1"/>
      <c r="CO307" s="1"/>
      <c r="CP307" s="1"/>
      <c r="CQ307" s="181"/>
      <c r="CU307" s="57"/>
      <c r="CV307" s="57"/>
      <c r="DA307" s="57"/>
      <c r="DB307" s="57"/>
      <c r="DG307" s="57"/>
      <c r="DH307" s="57"/>
    </row>
    <row r="308" spans="4:112" ht="12" x14ac:dyDescent="0.25">
      <c r="D308" s="1"/>
      <c r="E308" s="1"/>
      <c r="F308" s="1"/>
      <c r="G308" s="1"/>
      <c r="H308" s="1"/>
      <c r="I308" s="1"/>
      <c r="J308" s="181"/>
      <c r="K308" s="180"/>
      <c r="Z308" s="182"/>
      <c r="AA308" s="182"/>
      <c r="AB308" s="1"/>
      <c r="AC308" s="1"/>
      <c r="AD308" s="181"/>
      <c r="AE308" s="1"/>
      <c r="AF308" s="1"/>
      <c r="AG308" s="1"/>
      <c r="AH308" s="1"/>
      <c r="AI308" s="181"/>
      <c r="AJ308" s="1"/>
      <c r="AK308" s="1"/>
      <c r="AL308" s="1"/>
      <c r="AM308" s="1"/>
      <c r="AN308" s="181"/>
      <c r="AO308" s="181"/>
      <c r="BQ308" s="4"/>
      <c r="CB308" s="1"/>
      <c r="CN308" s="1"/>
      <c r="CO308" s="1"/>
      <c r="CP308" s="1"/>
      <c r="CQ308" s="181"/>
      <c r="CU308" s="57"/>
      <c r="CV308" s="57"/>
      <c r="DA308" s="57"/>
      <c r="DB308" s="57"/>
      <c r="DG308" s="57"/>
      <c r="DH308" s="57"/>
    </row>
    <row r="309" spans="4:112" ht="12" x14ac:dyDescent="0.25">
      <c r="D309" s="1"/>
      <c r="E309" s="1"/>
      <c r="F309" s="1"/>
      <c r="G309" s="1"/>
      <c r="H309" s="1"/>
      <c r="I309" s="1"/>
      <c r="J309" s="181"/>
      <c r="K309" s="180"/>
      <c r="Z309" s="182"/>
      <c r="AA309" s="182"/>
      <c r="AB309" s="1"/>
      <c r="AC309" s="1"/>
      <c r="AD309" s="181"/>
      <c r="AE309" s="1"/>
      <c r="AF309" s="1"/>
      <c r="AG309" s="1"/>
      <c r="AH309" s="1"/>
      <c r="AI309" s="181"/>
      <c r="AJ309" s="1"/>
      <c r="AK309" s="1"/>
      <c r="AL309" s="1"/>
      <c r="AM309" s="1"/>
      <c r="AN309" s="181"/>
      <c r="AO309" s="181"/>
      <c r="BQ309" s="4"/>
      <c r="CB309" s="1"/>
      <c r="CN309" s="1"/>
      <c r="CO309" s="1"/>
      <c r="CP309" s="1"/>
      <c r="CQ309" s="181"/>
      <c r="CU309" s="57"/>
      <c r="CV309" s="57"/>
      <c r="DA309" s="57"/>
      <c r="DB309" s="57"/>
      <c r="DG309" s="57"/>
      <c r="DH309" s="57"/>
    </row>
    <row r="310" spans="4:112" ht="12" x14ac:dyDescent="0.25">
      <c r="D310" s="1"/>
      <c r="E310" s="1"/>
      <c r="F310" s="1"/>
      <c r="G310" s="1"/>
      <c r="H310" s="1"/>
      <c r="I310" s="1"/>
      <c r="J310" s="181"/>
      <c r="K310" s="180"/>
      <c r="Z310" s="182"/>
      <c r="AA310" s="182"/>
      <c r="AB310" s="1"/>
      <c r="AC310" s="1"/>
      <c r="AD310" s="181"/>
      <c r="AE310" s="1"/>
      <c r="AF310" s="1"/>
      <c r="AG310" s="1"/>
      <c r="AH310" s="1"/>
      <c r="AI310" s="181"/>
      <c r="AJ310" s="1"/>
      <c r="AK310" s="1"/>
      <c r="AL310" s="1"/>
      <c r="AM310" s="1"/>
      <c r="AN310" s="181"/>
      <c r="AO310" s="181"/>
      <c r="BQ310" s="4"/>
      <c r="CB310" s="1"/>
      <c r="CN310" s="1"/>
      <c r="CO310" s="1"/>
      <c r="CP310" s="1"/>
      <c r="CQ310" s="181"/>
      <c r="CU310" s="57"/>
      <c r="CV310" s="57"/>
      <c r="DA310" s="57"/>
      <c r="DB310" s="57"/>
      <c r="DG310" s="57"/>
      <c r="DH310" s="57"/>
    </row>
    <row r="311" spans="4:112" ht="12" x14ac:dyDescent="0.25">
      <c r="D311" s="1"/>
      <c r="E311" s="1"/>
      <c r="F311" s="1"/>
      <c r="G311" s="1"/>
      <c r="H311" s="1"/>
      <c r="I311" s="1"/>
      <c r="J311" s="181"/>
      <c r="K311" s="180"/>
      <c r="Z311" s="182"/>
      <c r="AA311" s="182"/>
      <c r="AB311" s="1"/>
      <c r="AC311" s="1"/>
      <c r="AD311" s="181"/>
      <c r="AE311" s="1"/>
      <c r="AF311" s="1"/>
      <c r="AG311" s="1"/>
      <c r="AH311" s="1"/>
      <c r="AI311" s="181"/>
      <c r="AJ311" s="1"/>
      <c r="AK311" s="1"/>
      <c r="AL311" s="1"/>
      <c r="AM311" s="1"/>
      <c r="AN311" s="181"/>
      <c r="AO311" s="181"/>
      <c r="BQ311" s="4"/>
      <c r="CB311" s="1"/>
      <c r="CN311" s="1"/>
      <c r="CO311" s="1"/>
      <c r="CP311" s="1"/>
      <c r="CQ311" s="181"/>
      <c r="CU311" s="57"/>
      <c r="CV311" s="57"/>
      <c r="DA311" s="57"/>
      <c r="DB311" s="57"/>
      <c r="DG311" s="57"/>
      <c r="DH311" s="57"/>
    </row>
    <row r="312" spans="4:112" ht="12" x14ac:dyDescent="0.25">
      <c r="D312" s="1"/>
      <c r="E312" s="1"/>
      <c r="F312" s="1"/>
      <c r="G312" s="1"/>
      <c r="H312" s="1"/>
      <c r="I312" s="1"/>
      <c r="J312" s="181"/>
      <c r="K312" s="180"/>
      <c r="Z312" s="182"/>
      <c r="AA312" s="182"/>
      <c r="AB312" s="1"/>
      <c r="AC312" s="1"/>
      <c r="AD312" s="181"/>
      <c r="AE312" s="1"/>
      <c r="AF312" s="1"/>
      <c r="AG312" s="1"/>
      <c r="AH312" s="1"/>
      <c r="AI312" s="181"/>
      <c r="AJ312" s="1"/>
      <c r="AK312" s="1"/>
      <c r="AL312" s="1"/>
      <c r="AM312" s="1"/>
      <c r="AN312" s="181"/>
      <c r="AO312" s="181"/>
      <c r="BQ312" s="4"/>
      <c r="CB312" s="1"/>
      <c r="CN312" s="1"/>
      <c r="CO312" s="1"/>
      <c r="CP312" s="1"/>
      <c r="CQ312" s="181"/>
      <c r="CU312" s="57"/>
      <c r="CV312" s="57"/>
      <c r="DA312" s="57"/>
      <c r="DB312" s="57"/>
      <c r="DG312" s="57"/>
      <c r="DH312" s="57"/>
    </row>
    <row r="313" spans="4:112" ht="12" x14ac:dyDescent="0.25">
      <c r="D313" s="1"/>
      <c r="E313" s="1"/>
      <c r="F313" s="1"/>
      <c r="G313" s="1"/>
      <c r="H313" s="1"/>
      <c r="I313" s="1"/>
      <c r="J313" s="181"/>
      <c r="K313" s="180"/>
      <c r="Z313" s="182"/>
      <c r="AA313" s="182"/>
      <c r="AB313" s="1"/>
      <c r="AC313" s="1"/>
      <c r="AD313" s="181"/>
      <c r="AE313" s="1"/>
      <c r="AF313" s="1"/>
      <c r="AG313" s="1"/>
      <c r="AH313" s="1"/>
      <c r="AI313" s="181"/>
      <c r="AJ313" s="1"/>
      <c r="AK313" s="1"/>
      <c r="AL313" s="1"/>
      <c r="AM313" s="1"/>
      <c r="AN313" s="181"/>
      <c r="AO313" s="181"/>
      <c r="BQ313" s="4"/>
      <c r="CB313" s="1"/>
      <c r="CN313" s="1"/>
      <c r="CO313" s="1"/>
      <c r="CP313" s="1"/>
      <c r="CQ313" s="181"/>
      <c r="CU313" s="57"/>
      <c r="CV313" s="57"/>
      <c r="DA313" s="57"/>
      <c r="DB313" s="57"/>
      <c r="DG313" s="57"/>
      <c r="DH313" s="57"/>
    </row>
    <row r="314" spans="4:112" ht="12" x14ac:dyDescent="0.25">
      <c r="D314" s="1"/>
      <c r="E314" s="1"/>
      <c r="F314" s="1"/>
      <c r="G314" s="1"/>
      <c r="H314" s="1"/>
      <c r="I314" s="1"/>
      <c r="J314" s="181"/>
      <c r="K314" s="180"/>
      <c r="Z314" s="182"/>
      <c r="AA314" s="182"/>
      <c r="AB314" s="1"/>
      <c r="AC314" s="1"/>
      <c r="AD314" s="181"/>
      <c r="AE314" s="1"/>
      <c r="AF314" s="1"/>
      <c r="AG314" s="1"/>
      <c r="AH314" s="1"/>
      <c r="AI314" s="181"/>
      <c r="AJ314" s="1"/>
      <c r="AK314" s="1"/>
      <c r="AL314" s="1"/>
      <c r="AM314" s="1"/>
      <c r="AN314" s="181"/>
      <c r="AO314" s="181"/>
      <c r="BQ314" s="4"/>
      <c r="CB314" s="1"/>
      <c r="CN314" s="1"/>
      <c r="CO314" s="1"/>
      <c r="CP314" s="1"/>
      <c r="CQ314" s="181"/>
      <c r="CU314" s="57"/>
      <c r="CV314" s="57"/>
      <c r="DA314" s="57"/>
      <c r="DB314" s="57"/>
      <c r="DG314" s="57"/>
      <c r="DH314" s="57"/>
    </row>
    <row r="315" spans="4:112" ht="12" x14ac:dyDescent="0.25">
      <c r="D315" s="1"/>
      <c r="E315" s="1"/>
      <c r="F315" s="1"/>
      <c r="G315" s="1"/>
      <c r="H315" s="1"/>
      <c r="I315" s="1"/>
      <c r="J315" s="181"/>
      <c r="K315" s="180"/>
      <c r="Z315" s="182"/>
      <c r="AA315" s="182"/>
      <c r="AB315" s="1"/>
      <c r="AC315" s="1"/>
      <c r="AD315" s="181"/>
      <c r="AE315" s="1"/>
      <c r="AF315" s="1"/>
      <c r="AG315" s="1"/>
      <c r="AH315" s="1"/>
      <c r="AI315" s="181"/>
      <c r="AJ315" s="1"/>
      <c r="AK315" s="1"/>
      <c r="AL315" s="1"/>
      <c r="AM315" s="1"/>
      <c r="AN315" s="181"/>
      <c r="AO315" s="181"/>
      <c r="BQ315" s="4"/>
      <c r="CB315" s="1"/>
      <c r="CN315" s="1"/>
      <c r="CO315" s="1"/>
      <c r="CP315" s="1"/>
      <c r="CQ315" s="181"/>
      <c r="CU315" s="57"/>
      <c r="CV315" s="57"/>
      <c r="DA315" s="57"/>
      <c r="DB315" s="57"/>
      <c r="DG315" s="57"/>
      <c r="DH315" s="57"/>
    </row>
    <row r="316" spans="4:112" ht="12" x14ac:dyDescent="0.25">
      <c r="D316" s="1"/>
      <c r="E316" s="1"/>
      <c r="F316" s="1"/>
      <c r="G316" s="1"/>
      <c r="H316" s="1"/>
      <c r="I316" s="1"/>
      <c r="J316" s="181"/>
      <c r="K316" s="180"/>
      <c r="Z316" s="182"/>
      <c r="AA316" s="182"/>
      <c r="AB316" s="1"/>
      <c r="AC316" s="1"/>
      <c r="AD316" s="181"/>
      <c r="AE316" s="1"/>
      <c r="AF316" s="1"/>
      <c r="AG316" s="1"/>
      <c r="AH316" s="1"/>
      <c r="AI316" s="181"/>
      <c r="AJ316" s="1"/>
      <c r="AK316" s="1"/>
      <c r="AL316" s="1"/>
      <c r="AM316" s="1"/>
      <c r="AN316" s="181"/>
      <c r="AO316" s="181"/>
      <c r="BQ316" s="4"/>
      <c r="CB316" s="1"/>
      <c r="CN316" s="1"/>
      <c r="CO316" s="1"/>
      <c r="CP316" s="1"/>
      <c r="CQ316" s="181"/>
      <c r="CU316" s="57"/>
      <c r="CV316" s="57"/>
      <c r="DA316" s="57"/>
      <c r="DB316" s="57"/>
      <c r="DG316" s="57"/>
      <c r="DH316" s="57"/>
    </row>
    <row r="317" spans="4:112" ht="12" x14ac:dyDescent="0.25">
      <c r="D317" s="1"/>
      <c r="E317" s="1"/>
      <c r="F317" s="1"/>
      <c r="G317" s="1"/>
      <c r="H317" s="1"/>
      <c r="I317" s="1"/>
      <c r="J317" s="181"/>
      <c r="K317" s="180"/>
      <c r="Z317" s="182"/>
      <c r="AA317" s="182"/>
      <c r="AB317" s="1"/>
      <c r="AC317" s="1"/>
      <c r="AD317" s="181"/>
      <c r="AE317" s="1"/>
      <c r="AF317" s="1"/>
      <c r="AG317" s="1"/>
      <c r="AH317" s="1"/>
      <c r="AI317" s="181"/>
      <c r="AJ317" s="1"/>
      <c r="AK317" s="1"/>
      <c r="AL317" s="1"/>
      <c r="AM317" s="1"/>
      <c r="AN317" s="181"/>
      <c r="AO317" s="181"/>
      <c r="BQ317" s="4"/>
      <c r="CB317" s="1"/>
      <c r="CN317" s="1"/>
      <c r="CO317" s="1"/>
      <c r="CP317" s="1"/>
      <c r="CQ317" s="181"/>
      <c r="CU317" s="57"/>
      <c r="CV317" s="57"/>
      <c r="DA317" s="57"/>
      <c r="DB317" s="57"/>
      <c r="DG317" s="57"/>
      <c r="DH317" s="57"/>
    </row>
    <row r="318" spans="4:112" ht="12" x14ac:dyDescent="0.25">
      <c r="D318" s="1"/>
      <c r="E318" s="1"/>
      <c r="F318" s="1"/>
      <c r="G318" s="1"/>
      <c r="H318" s="1"/>
      <c r="I318" s="1"/>
      <c r="J318" s="181"/>
      <c r="K318" s="180"/>
      <c r="Z318" s="182"/>
      <c r="AA318" s="182"/>
      <c r="AB318" s="1"/>
      <c r="AC318" s="1"/>
      <c r="AD318" s="181"/>
      <c r="AE318" s="1"/>
      <c r="AF318" s="1"/>
      <c r="AG318" s="1"/>
      <c r="AH318" s="1"/>
      <c r="AI318" s="181"/>
      <c r="AJ318" s="1"/>
      <c r="AK318" s="1"/>
      <c r="AL318" s="1"/>
      <c r="AM318" s="1"/>
      <c r="AN318" s="181"/>
      <c r="AO318" s="181"/>
      <c r="BQ318" s="4"/>
      <c r="CB318" s="1"/>
      <c r="CN318" s="1"/>
      <c r="CO318" s="1"/>
      <c r="CP318" s="1"/>
      <c r="CQ318" s="181"/>
      <c r="CU318" s="57"/>
      <c r="CV318" s="57"/>
      <c r="DA318" s="57"/>
      <c r="DB318" s="57"/>
      <c r="DG318" s="57"/>
      <c r="DH318" s="57"/>
    </row>
    <row r="319" spans="4:112" ht="12" x14ac:dyDescent="0.25">
      <c r="D319" s="1"/>
      <c r="E319" s="1"/>
      <c r="F319" s="1"/>
      <c r="G319" s="1"/>
      <c r="H319" s="1"/>
      <c r="I319" s="1"/>
      <c r="J319" s="181"/>
      <c r="K319" s="180"/>
      <c r="Z319" s="182"/>
      <c r="AA319" s="182"/>
      <c r="AB319" s="1"/>
      <c r="AC319" s="1"/>
      <c r="AD319" s="181"/>
      <c r="AE319" s="1"/>
      <c r="AF319" s="1"/>
      <c r="AG319" s="1"/>
      <c r="AH319" s="1"/>
      <c r="AI319" s="181"/>
      <c r="AJ319" s="1"/>
      <c r="AK319" s="1"/>
      <c r="AL319" s="1"/>
      <c r="AM319" s="1"/>
      <c r="AN319" s="181"/>
      <c r="AO319" s="181"/>
      <c r="BQ319" s="4"/>
      <c r="CB319" s="1"/>
      <c r="CN319" s="1"/>
      <c r="CO319" s="1"/>
      <c r="CP319" s="1"/>
      <c r="CQ319" s="181"/>
      <c r="CU319" s="57"/>
      <c r="CV319" s="57"/>
      <c r="DA319" s="57"/>
      <c r="DB319" s="57"/>
      <c r="DG319" s="57"/>
      <c r="DH319" s="57"/>
    </row>
    <row r="320" spans="4:112" ht="12" x14ac:dyDescent="0.25">
      <c r="D320" s="1"/>
      <c r="E320" s="1"/>
      <c r="F320" s="1"/>
      <c r="G320" s="1"/>
      <c r="H320" s="1"/>
      <c r="I320" s="1"/>
      <c r="J320" s="181"/>
      <c r="K320" s="180"/>
      <c r="Z320" s="182"/>
      <c r="AA320" s="182"/>
      <c r="AB320" s="1"/>
      <c r="AC320" s="1"/>
      <c r="AD320" s="181"/>
      <c r="AE320" s="1"/>
      <c r="AF320" s="1"/>
      <c r="AG320" s="1"/>
      <c r="AH320" s="1"/>
      <c r="AI320" s="181"/>
      <c r="AJ320" s="1"/>
      <c r="AK320" s="1"/>
      <c r="AL320" s="1"/>
      <c r="AM320" s="1"/>
      <c r="AN320" s="181"/>
      <c r="AO320" s="181"/>
      <c r="BQ320" s="4"/>
      <c r="CB320" s="1"/>
      <c r="CN320" s="1"/>
      <c r="CO320" s="1"/>
      <c r="CP320" s="1"/>
      <c r="CQ320" s="181"/>
      <c r="CU320" s="57"/>
      <c r="CV320" s="57"/>
      <c r="DA320" s="57"/>
      <c r="DB320" s="57"/>
      <c r="DG320" s="57"/>
      <c r="DH320" s="57"/>
    </row>
    <row r="321" spans="4:112" ht="12" x14ac:dyDescent="0.25">
      <c r="D321" s="1"/>
      <c r="E321" s="1"/>
      <c r="F321" s="1"/>
      <c r="G321" s="1"/>
      <c r="H321" s="1"/>
      <c r="I321" s="1"/>
      <c r="J321" s="181"/>
      <c r="K321" s="180"/>
      <c r="Z321" s="182"/>
      <c r="AA321" s="182"/>
      <c r="AB321" s="1"/>
      <c r="AC321" s="1"/>
      <c r="AD321" s="181"/>
      <c r="AE321" s="1"/>
      <c r="AF321" s="1"/>
      <c r="AG321" s="1"/>
      <c r="AH321" s="1"/>
      <c r="AI321" s="181"/>
      <c r="AJ321" s="1"/>
      <c r="AK321" s="1"/>
      <c r="AL321" s="1"/>
      <c r="AM321" s="1"/>
      <c r="AN321" s="181"/>
      <c r="AO321" s="181"/>
      <c r="BQ321" s="4"/>
      <c r="CB321" s="1"/>
      <c r="CN321" s="1"/>
      <c r="CO321" s="1"/>
      <c r="CP321" s="1"/>
      <c r="CQ321" s="181"/>
      <c r="CU321" s="57"/>
      <c r="CV321" s="57"/>
      <c r="DA321" s="57"/>
      <c r="DB321" s="57"/>
      <c r="DG321" s="57"/>
      <c r="DH321" s="57"/>
    </row>
    <row r="322" spans="4:112" ht="12" x14ac:dyDescent="0.25">
      <c r="D322" s="1"/>
      <c r="E322" s="1"/>
      <c r="F322" s="1"/>
      <c r="G322" s="1"/>
      <c r="H322" s="1"/>
      <c r="I322" s="1"/>
      <c r="J322" s="181"/>
      <c r="K322" s="180"/>
      <c r="Z322" s="182"/>
      <c r="AA322" s="182"/>
      <c r="AB322" s="1"/>
      <c r="AC322" s="1"/>
      <c r="AD322" s="181"/>
      <c r="AE322" s="1"/>
      <c r="AF322" s="1"/>
      <c r="AG322" s="1"/>
      <c r="AH322" s="1"/>
      <c r="AI322" s="181"/>
      <c r="AJ322" s="1"/>
      <c r="AK322" s="1"/>
      <c r="AL322" s="1"/>
      <c r="AM322" s="1"/>
      <c r="AN322" s="181"/>
      <c r="AO322" s="181"/>
      <c r="BQ322" s="4"/>
      <c r="CB322" s="1"/>
      <c r="CN322" s="1"/>
      <c r="CO322" s="1"/>
      <c r="CP322" s="1"/>
      <c r="CQ322" s="181"/>
      <c r="CU322" s="57"/>
      <c r="CV322" s="57"/>
      <c r="DA322" s="57"/>
      <c r="DB322" s="57"/>
      <c r="DG322" s="57"/>
      <c r="DH322" s="57"/>
    </row>
    <row r="323" spans="4:112" ht="12" x14ac:dyDescent="0.25">
      <c r="D323" s="1"/>
      <c r="E323" s="1"/>
      <c r="F323" s="1"/>
      <c r="G323" s="1"/>
      <c r="H323" s="1"/>
      <c r="I323" s="1"/>
      <c r="J323" s="181"/>
      <c r="K323" s="180"/>
      <c r="Z323" s="182"/>
      <c r="AA323" s="182"/>
      <c r="AB323" s="1"/>
      <c r="AC323" s="1"/>
      <c r="AD323" s="181"/>
      <c r="AE323" s="1"/>
      <c r="AF323" s="1"/>
      <c r="AG323" s="1"/>
      <c r="AH323" s="1"/>
      <c r="AI323" s="181"/>
      <c r="AJ323" s="1"/>
      <c r="AK323" s="1"/>
      <c r="AL323" s="1"/>
      <c r="AM323" s="1"/>
      <c r="AN323" s="181"/>
      <c r="AO323" s="181"/>
      <c r="BQ323" s="4"/>
      <c r="CB323" s="1"/>
      <c r="CN323" s="1"/>
      <c r="CO323" s="1"/>
      <c r="CP323" s="1"/>
      <c r="CQ323" s="181"/>
      <c r="CU323" s="57"/>
      <c r="CV323" s="57"/>
      <c r="DA323" s="57"/>
      <c r="DB323" s="57"/>
      <c r="DG323" s="57"/>
      <c r="DH323" s="57"/>
    </row>
    <row r="324" spans="4:112" ht="12" x14ac:dyDescent="0.25">
      <c r="D324" s="1"/>
      <c r="E324" s="1"/>
      <c r="F324" s="1"/>
      <c r="G324" s="1"/>
      <c r="H324" s="1"/>
      <c r="I324" s="1"/>
      <c r="J324" s="181"/>
      <c r="K324" s="180"/>
      <c r="Z324" s="182"/>
      <c r="AA324" s="182"/>
      <c r="AB324" s="1"/>
      <c r="AC324" s="1"/>
      <c r="AD324" s="181"/>
      <c r="AE324" s="1"/>
      <c r="AF324" s="1"/>
      <c r="AG324" s="1"/>
      <c r="AH324" s="1"/>
      <c r="AI324" s="181"/>
      <c r="AJ324" s="1"/>
      <c r="AK324" s="1"/>
      <c r="AL324" s="1"/>
      <c r="AM324" s="1"/>
      <c r="AN324" s="181"/>
      <c r="AO324" s="181"/>
      <c r="BQ324" s="4"/>
      <c r="CB324" s="1"/>
      <c r="CN324" s="1"/>
      <c r="CO324" s="1"/>
      <c r="CP324" s="1"/>
      <c r="CQ324" s="181"/>
      <c r="CU324" s="57"/>
      <c r="CV324" s="57"/>
      <c r="DA324" s="57"/>
      <c r="DB324" s="57"/>
      <c r="DG324" s="57"/>
      <c r="DH324" s="57"/>
    </row>
    <row r="325" spans="4:112" ht="12" x14ac:dyDescent="0.25">
      <c r="D325" s="1"/>
      <c r="E325" s="1"/>
      <c r="F325" s="1"/>
      <c r="G325" s="1"/>
      <c r="H325" s="1"/>
      <c r="I325" s="1"/>
      <c r="J325" s="181"/>
      <c r="K325" s="180"/>
      <c r="Z325" s="182"/>
      <c r="AA325" s="182"/>
      <c r="AB325" s="1"/>
      <c r="AC325" s="1"/>
      <c r="AD325" s="181"/>
      <c r="AE325" s="1"/>
      <c r="AF325" s="1"/>
      <c r="AG325" s="1"/>
      <c r="AH325" s="1"/>
      <c r="AI325" s="181"/>
      <c r="AJ325" s="1"/>
      <c r="AK325" s="1"/>
      <c r="AL325" s="1"/>
      <c r="AM325" s="1"/>
      <c r="AN325" s="181"/>
      <c r="AO325" s="181"/>
      <c r="BQ325" s="4"/>
      <c r="CB325" s="1"/>
      <c r="CN325" s="1"/>
      <c r="CO325" s="1"/>
      <c r="CP325" s="1"/>
      <c r="CQ325" s="181"/>
      <c r="CU325" s="57"/>
      <c r="CV325" s="57"/>
      <c r="DA325" s="57"/>
      <c r="DB325" s="57"/>
      <c r="DG325" s="57"/>
      <c r="DH325" s="57"/>
    </row>
    <row r="326" spans="4:112" ht="12" x14ac:dyDescent="0.25">
      <c r="D326" s="1"/>
      <c r="E326" s="1"/>
      <c r="F326" s="1"/>
      <c r="G326" s="1"/>
      <c r="H326" s="1"/>
      <c r="I326" s="1"/>
      <c r="J326" s="181"/>
      <c r="K326" s="180"/>
      <c r="Z326" s="182"/>
      <c r="AA326" s="182"/>
      <c r="AB326" s="1"/>
      <c r="AC326" s="1"/>
      <c r="AD326" s="181"/>
      <c r="AE326" s="1"/>
      <c r="AF326" s="1"/>
      <c r="AG326" s="1"/>
      <c r="AH326" s="1"/>
      <c r="AI326" s="181"/>
      <c r="AJ326" s="1"/>
      <c r="AK326" s="1"/>
      <c r="AL326" s="1"/>
      <c r="AM326" s="1"/>
      <c r="AN326" s="181"/>
      <c r="AO326" s="181"/>
      <c r="BQ326" s="4"/>
      <c r="CB326" s="1"/>
      <c r="CN326" s="1"/>
      <c r="CO326" s="1"/>
      <c r="CP326" s="1"/>
      <c r="CQ326" s="181"/>
      <c r="CU326" s="57"/>
      <c r="CV326" s="57"/>
      <c r="DA326" s="57"/>
      <c r="DB326" s="57"/>
      <c r="DG326" s="57"/>
      <c r="DH326" s="57"/>
    </row>
    <row r="327" spans="4:112" ht="12" x14ac:dyDescent="0.25">
      <c r="D327" s="1"/>
      <c r="E327" s="1"/>
      <c r="F327" s="1"/>
      <c r="G327" s="1"/>
      <c r="H327" s="1"/>
      <c r="I327" s="1"/>
      <c r="J327" s="181"/>
      <c r="K327" s="180"/>
      <c r="Z327" s="182"/>
      <c r="AA327" s="182"/>
      <c r="AB327" s="1"/>
      <c r="AC327" s="1"/>
      <c r="AD327" s="181"/>
      <c r="AE327" s="1"/>
      <c r="AF327" s="1"/>
      <c r="AG327" s="1"/>
      <c r="AH327" s="1"/>
      <c r="AI327" s="181"/>
      <c r="AJ327" s="1"/>
      <c r="AK327" s="1"/>
      <c r="AL327" s="1"/>
      <c r="AM327" s="1"/>
      <c r="AN327" s="181"/>
      <c r="AO327" s="181"/>
      <c r="BQ327" s="4"/>
      <c r="CB327" s="1"/>
      <c r="CN327" s="1"/>
      <c r="CO327" s="1"/>
      <c r="CP327" s="1"/>
      <c r="CQ327" s="181"/>
      <c r="CU327" s="57"/>
      <c r="CV327" s="57"/>
      <c r="DA327" s="57"/>
      <c r="DB327" s="57"/>
      <c r="DG327" s="57"/>
      <c r="DH327" s="57"/>
    </row>
    <row r="328" spans="4:112" ht="12" x14ac:dyDescent="0.25">
      <c r="D328" s="1"/>
      <c r="E328" s="1"/>
      <c r="F328" s="1"/>
      <c r="G328" s="1"/>
      <c r="H328" s="1"/>
      <c r="I328" s="1"/>
      <c r="J328" s="181"/>
      <c r="K328" s="180"/>
      <c r="Z328" s="182"/>
      <c r="AA328" s="182"/>
      <c r="AB328" s="1"/>
      <c r="AC328" s="1"/>
      <c r="AD328" s="181"/>
      <c r="AE328" s="1"/>
      <c r="AF328" s="1"/>
      <c r="AG328" s="1"/>
      <c r="AH328" s="1"/>
      <c r="AI328" s="181"/>
      <c r="AJ328" s="1"/>
      <c r="AK328" s="1"/>
      <c r="AL328" s="1"/>
      <c r="AM328" s="1"/>
      <c r="AN328" s="181"/>
      <c r="AO328" s="181"/>
      <c r="BQ328" s="4"/>
      <c r="CB328" s="1"/>
      <c r="CN328" s="1"/>
      <c r="CO328" s="1"/>
      <c r="CP328" s="1"/>
      <c r="CQ328" s="181"/>
      <c r="CU328" s="57"/>
      <c r="CV328" s="57"/>
      <c r="DA328" s="57"/>
      <c r="DB328" s="57"/>
      <c r="DG328" s="57"/>
      <c r="DH328" s="57"/>
    </row>
    <row r="329" spans="4:112" ht="12" x14ac:dyDescent="0.25">
      <c r="D329" s="1"/>
      <c r="E329" s="1"/>
      <c r="F329" s="1"/>
      <c r="G329" s="1"/>
      <c r="H329" s="1"/>
      <c r="I329" s="1"/>
      <c r="J329" s="181"/>
      <c r="K329" s="180"/>
      <c r="Z329" s="182"/>
      <c r="AA329" s="182"/>
      <c r="AB329" s="1"/>
      <c r="AC329" s="1"/>
      <c r="AD329" s="181"/>
      <c r="AE329" s="1"/>
      <c r="AF329" s="1"/>
      <c r="AG329" s="1"/>
      <c r="AH329" s="1"/>
      <c r="AI329" s="181"/>
      <c r="AJ329" s="1"/>
      <c r="AK329" s="1"/>
      <c r="AL329" s="1"/>
      <c r="AM329" s="1"/>
      <c r="AN329" s="181"/>
      <c r="AO329" s="181"/>
      <c r="BQ329" s="4"/>
      <c r="CB329" s="1"/>
      <c r="CN329" s="1"/>
      <c r="CO329" s="1"/>
      <c r="CP329" s="1"/>
      <c r="CQ329" s="181"/>
      <c r="CU329" s="57"/>
      <c r="CV329" s="57"/>
      <c r="DA329" s="57"/>
      <c r="DB329" s="57"/>
      <c r="DG329" s="57"/>
      <c r="DH329" s="57"/>
    </row>
    <row r="330" spans="4:112" ht="12" x14ac:dyDescent="0.25">
      <c r="D330" s="1"/>
      <c r="E330" s="1"/>
      <c r="F330" s="1"/>
      <c r="G330" s="1"/>
      <c r="H330" s="1"/>
      <c r="I330" s="1"/>
      <c r="J330" s="181"/>
      <c r="K330" s="180"/>
      <c r="Z330" s="182"/>
      <c r="AA330" s="182"/>
      <c r="AB330" s="1"/>
      <c r="AC330" s="1"/>
      <c r="AD330" s="181"/>
      <c r="AE330" s="1"/>
      <c r="AF330" s="1"/>
      <c r="AG330" s="1"/>
      <c r="AH330" s="1"/>
      <c r="AI330" s="181"/>
      <c r="AJ330" s="1"/>
      <c r="AK330" s="1"/>
      <c r="AL330" s="1"/>
      <c r="AM330" s="1"/>
      <c r="AN330" s="181"/>
      <c r="AO330" s="181"/>
      <c r="BQ330" s="4"/>
      <c r="CB330" s="1"/>
      <c r="CN330" s="1"/>
      <c r="CO330" s="1"/>
      <c r="CP330" s="1"/>
      <c r="CQ330" s="181"/>
      <c r="CU330" s="57"/>
      <c r="CV330" s="57"/>
      <c r="DA330" s="57"/>
      <c r="DB330" s="57"/>
      <c r="DG330" s="57"/>
      <c r="DH330" s="57"/>
    </row>
    <row r="331" spans="4:112" ht="12" x14ac:dyDescent="0.25">
      <c r="D331" s="1"/>
      <c r="E331" s="1"/>
      <c r="F331" s="1"/>
      <c r="G331" s="1"/>
      <c r="H331" s="1"/>
      <c r="I331" s="1"/>
      <c r="J331" s="181"/>
      <c r="K331" s="180"/>
      <c r="Z331" s="182"/>
      <c r="AA331" s="182"/>
      <c r="AB331" s="1"/>
      <c r="AC331" s="1"/>
      <c r="AD331" s="181"/>
      <c r="AE331" s="1"/>
      <c r="AF331" s="1"/>
      <c r="AG331" s="1"/>
      <c r="AH331" s="1"/>
      <c r="AI331" s="181"/>
      <c r="AJ331" s="1"/>
      <c r="AK331" s="1"/>
      <c r="AL331" s="1"/>
      <c r="AM331" s="1"/>
      <c r="AN331" s="181"/>
      <c r="AO331" s="181"/>
      <c r="BQ331" s="4"/>
      <c r="CB331" s="1"/>
      <c r="CN331" s="1"/>
      <c r="CO331" s="1"/>
      <c r="CP331" s="1"/>
      <c r="CQ331" s="181"/>
      <c r="CU331" s="57"/>
      <c r="CV331" s="57"/>
      <c r="DA331" s="57"/>
      <c r="DB331" s="57"/>
      <c r="DG331" s="57"/>
      <c r="DH331" s="57"/>
    </row>
    <row r="332" spans="4:112" ht="12" x14ac:dyDescent="0.25">
      <c r="D332" s="1"/>
      <c r="E332" s="1"/>
      <c r="F332" s="1"/>
      <c r="G332" s="1"/>
      <c r="H332" s="1"/>
      <c r="I332" s="1"/>
      <c r="J332" s="181"/>
      <c r="K332" s="180"/>
      <c r="Z332" s="182"/>
      <c r="AA332" s="182"/>
      <c r="AB332" s="1"/>
      <c r="AC332" s="1"/>
      <c r="AD332" s="181"/>
      <c r="AE332" s="1"/>
      <c r="AF332" s="1"/>
      <c r="AG332" s="1"/>
      <c r="AH332" s="1"/>
      <c r="AI332" s="181"/>
      <c r="AJ332" s="1"/>
      <c r="AK332" s="1"/>
      <c r="AL332" s="1"/>
      <c r="AM332" s="1"/>
      <c r="AN332" s="181"/>
      <c r="AO332" s="181"/>
      <c r="BQ332" s="4"/>
      <c r="CB332" s="1"/>
      <c r="CN332" s="1"/>
      <c r="CO332" s="1"/>
      <c r="CP332" s="1"/>
      <c r="CQ332" s="181"/>
      <c r="CU332" s="57"/>
      <c r="CV332" s="57"/>
      <c r="DA332" s="57"/>
      <c r="DB332" s="57"/>
      <c r="DG332" s="57"/>
      <c r="DH332" s="57"/>
    </row>
    <row r="333" spans="4:112" ht="12" x14ac:dyDescent="0.25">
      <c r="D333" s="1"/>
      <c r="E333" s="1"/>
      <c r="F333" s="1"/>
      <c r="G333" s="1"/>
      <c r="H333" s="1"/>
      <c r="I333" s="1"/>
      <c r="J333" s="181"/>
      <c r="K333" s="180"/>
      <c r="Z333" s="182"/>
      <c r="AA333" s="182"/>
      <c r="AB333" s="1"/>
      <c r="AC333" s="1"/>
      <c r="AD333" s="181"/>
      <c r="AE333" s="1"/>
      <c r="AF333" s="1"/>
      <c r="AG333" s="1"/>
      <c r="AH333" s="1"/>
      <c r="AI333" s="181"/>
      <c r="AJ333" s="1"/>
      <c r="AK333" s="1"/>
      <c r="AL333" s="1"/>
      <c r="AM333" s="1"/>
      <c r="AN333" s="181"/>
      <c r="AO333" s="181"/>
      <c r="BQ333" s="4"/>
      <c r="CB333" s="1"/>
      <c r="CN333" s="1"/>
      <c r="CO333" s="1"/>
      <c r="CP333" s="1"/>
      <c r="CQ333" s="181"/>
      <c r="CU333" s="57"/>
      <c r="CV333" s="57"/>
      <c r="DA333" s="57"/>
      <c r="DB333" s="57"/>
      <c r="DG333" s="57"/>
      <c r="DH333" s="57"/>
    </row>
    <row r="334" spans="4:112" ht="12" x14ac:dyDescent="0.25">
      <c r="D334" s="1"/>
      <c r="E334" s="1"/>
      <c r="F334" s="1"/>
      <c r="G334" s="1"/>
      <c r="H334" s="1"/>
      <c r="I334" s="1"/>
      <c r="J334" s="181"/>
      <c r="K334" s="180"/>
      <c r="Z334" s="182"/>
      <c r="AA334" s="182"/>
      <c r="AB334" s="1"/>
      <c r="AC334" s="1"/>
      <c r="AD334" s="181"/>
      <c r="AE334" s="1"/>
      <c r="AF334" s="1"/>
      <c r="AG334" s="1"/>
      <c r="AH334" s="1"/>
      <c r="AI334" s="181"/>
      <c r="AJ334" s="1"/>
      <c r="AK334" s="1"/>
      <c r="AL334" s="1"/>
      <c r="AM334" s="1"/>
      <c r="AN334" s="181"/>
      <c r="AO334" s="181"/>
      <c r="BQ334" s="4"/>
      <c r="CB334" s="1"/>
      <c r="CN334" s="1"/>
      <c r="CO334" s="1"/>
      <c r="CP334" s="1"/>
      <c r="CQ334" s="181"/>
      <c r="CU334" s="57"/>
      <c r="CV334" s="57"/>
      <c r="DA334" s="57"/>
      <c r="DB334" s="57"/>
      <c r="DG334" s="57"/>
      <c r="DH334" s="57"/>
    </row>
    <row r="335" spans="4:112" ht="12" x14ac:dyDescent="0.25">
      <c r="D335" s="1"/>
      <c r="E335" s="1"/>
      <c r="F335" s="1"/>
      <c r="G335" s="1"/>
      <c r="H335" s="1"/>
      <c r="I335" s="1"/>
      <c r="J335" s="181"/>
      <c r="K335" s="180"/>
      <c r="Z335" s="182"/>
      <c r="AA335" s="182"/>
      <c r="AB335" s="1"/>
      <c r="AC335" s="1"/>
      <c r="AD335" s="181"/>
      <c r="AE335" s="1"/>
      <c r="AF335" s="1"/>
      <c r="AG335" s="1"/>
      <c r="AH335" s="1"/>
      <c r="AI335" s="181"/>
      <c r="AJ335" s="1"/>
      <c r="AK335" s="1"/>
      <c r="AL335" s="1"/>
      <c r="AM335" s="1"/>
      <c r="AN335" s="181"/>
      <c r="AO335" s="181"/>
      <c r="BQ335" s="4"/>
      <c r="CB335" s="1"/>
      <c r="CN335" s="1"/>
      <c r="CO335" s="1"/>
      <c r="CP335" s="1"/>
      <c r="CQ335" s="181"/>
      <c r="CU335" s="57"/>
      <c r="CV335" s="57"/>
      <c r="DA335" s="57"/>
      <c r="DB335" s="57"/>
      <c r="DG335" s="57"/>
      <c r="DH335" s="57"/>
    </row>
    <row r="336" spans="4:112" ht="12" x14ac:dyDescent="0.25">
      <c r="D336" s="1"/>
      <c r="E336" s="1"/>
      <c r="F336" s="1"/>
      <c r="G336" s="1"/>
      <c r="H336" s="1"/>
      <c r="I336" s="1"/>
      <c r="J336" s="181"/>
      <c r="K336" s="180"/>
      <c r="Z336" s="182"/>
      <c r="AA336" s="182"/>
      <c r="AB336" s="1"/>
      <c r="AC336" s="1"/>
      <c r="AD336" s="181"/>
      <c r="AE336" s="1"/>
      <c r="AF336" s="1"/>
      <c r="AG336" s="1"/>
      <c r="AH336" s="1"/>
      <c r="AI336" s="181"/>
      <c r="AJ336" s="1"/>
      <c r="AK336" s="1"/>
      <c r="AL336" s="1"/>
      <c r="AM336" s="1"/>
      <c r="AN336" s="181"/>
      <c r="AO336" s="181"/>
      <c r="BQ336" s="4"/>
      <c r="CB336" s="1"/>
      <c r="CN336" s="1"/>
      <c r="CO336" s="1"/>
      <c r="CP336" s="1"/>
      <c r="CQ336" s="181"/>
      <c r="CU336" s="57"/>
      <c r="CV336" s="57"/>
      <c r="DA336" s="57"/>
      <c r="DB336" s="57"/>
      <c r="DG336" s="57"/>
      <c r="DH336" s="57"/>
    </row>
    <row r="337" spans="4:112" ht="12" x14ac:dyDescent="0.25">
      <c r="D337" s="1"/>
      <c r="E337" s="1"/>
      <c r="F337" s="1"/>
      <c r="G337" s="1"/>
      <c r="H337" s="1"/>
      <c r="I337" s="1"/>
      <c r="J337" s="181"/>
      <c r="K337" s="180"/>
      <c r="Z337" s="182"/>
      <c r="AA337" s="182"/>
      <c r="AB337" s="1"/>
      <c r="AC337" s="1"/>
      <c r="AD337" s="181"/>
      <c r="AE337" s="1"/>
      <c r="AF337" s="1"/>
      <c r="AG337" s="1"/>
      <c r="AH337" s="1"/>
      <c r="AI337" s="181"/>
      <c r="AJ337" s="1"/>
      <c r="AK337" s="1"/>
      <c r="AL337" s="1"/>
      <c r="AM337" s="1"/>
      <c r="AN337" s="181"/>
      <c r="AO337" s="181"/>
      <c r="BQ337" s="4"/>
      <c r="CB337" s="1"/>
      <c r="CN337" s="1"/>
      <c r="CO337" s="1"/>
      <c r="CP337" s="1"/>
      <c r="CQ337" s="181"/>
      <c r="CU337" s="57"/>
      <c r="CV337" s="57"/>
      <c r="DA337" s="57"/>
      <c r="DB337" s="57"/>
      <c r="DG337" s="57"/>
      <c r="DH337" s="57"/>
    </row>
    <row r="338" spans="4:112" ht="12" x14ac:dyDescent="0.25">
      <c r="D338" s="1"/>
      <c r="E338" s="1"/>
      <c r="F338" s="1"/>
      <c r="G338" s="1"/>
      <c r="H338" s="1"/>
      <c r="I338" s="1"/>
      <c r="J338" s="181"/>
      <c r="K338" s="180"/>
      <c r="Z338" s="182"/>
      <c r="AA338" s="182"/>
      <c r="AB338" s="1"/>
      <c r="AC338" s="1"/>
      <c r="AD338" s="181"/>
      <c r="AE338" s="1"/>
      <c r="AF338" s="1"/>
      <c r="AG338" s="1"/>
      <c r="AH338" s="1"/>
      <c r="AI338" s="181"/>
      <c r="AJ338" s="1"/>
      <c r="AK338" s="1"/>
      <c r="AL338" s="1"/>
      <c r="AM338" s="1"/>
      <c r="AN338" s="181"/>
      <c r="AO338" s="181"/>
      <c r="BQ338" s="4"/>
      <c r="CB338" s="1"/>
      <c r="CN338" s="1"/>
      <c r="CO338" s="1"/>
      <c r="CP338" s="1"/>
      <c r="CQ338" s="181"/>
      <c r="CU338" s="57"/>
      <c r="CV338" s="57"/>
      <c r="DA338" s="57"/>
      <c r="DB338" s="57"/>
      <c r="DG338" s="57"/>
      <c r="DH338" s="57"/>
    </row>
    <row r="339" spans="4:112" ht="12" x14ac:dyDescent="0.25">
      <c r="D339" s="1"/>
      <c r="E339" s="1"/>
      <c r="F339" s="1"/>
      <c r="G339" s="1"/>
      <c r="H339" s="1"/>
      <c r="I339" s="1"/>
      <c r="J339" s="181"/>
      <c r="K339" s="180"/>
      <c r="Z339" s="182"/>
      <c r="AA339" s="182"/>
      <c r="AB339" s="1"/>
      <c r="AC339" s="1"/>
      <c r="AD339" s="181"/>
      <c r="AE339" s="1"/>
      <c r="AF339" s="1"/>
      <c r="AG339" s="1"/>
      <c r="AH339" s="1"/>
      <c r="AI339" s="181"/>
      <c r="AJ339" s="1"/>
      <c r="AK339" s="1"/>
      <c r="AL339" s="1"/>
      <c r="AM339" s="1"/>
      <c r="AN339" s="181"/>
      <c r="AO339" s="181"/>
      <c r="BQ339" s="4"/>
      <c r="CB339" s="1"/>
      <c r="CN339" s="1"/>
      <c r="CO339" s="1"/>
      <c r="CP339" s="1"/>
      <c r="CQ339" s="181"/>
      <c r="CU339" s="57"/>
      <c r="CV339" s="57"/>
      <c r="DA339" s="57"/>
      <c r="DB339" s="57"/>
      <c r="DG339" s="57"/>
      <c r="DH339" s="57"/>
    </row>
    <row r="340" spans="4:112" ht="12" x14ac:dyDescent="0.25">
      <c r="D340" s="1"/>
      <c r="E340" s="1"/>
      <c r="F340" s="1"/>
      <c r="G340" s="1"/>
      <c r="H340" s="1"/>
      <c r="I340" s="1"/>
      <c r="J340" s="181"/>
      <c r="K340" s="180"/>
      <c r="Z340" s="182"/>
      <c r="AA340" s="182"/>
      <c r="AB340" s="1"/>
      <c r="AC340" s="1"/>
      <c r="AD340" s="181"/>
      <c r="AE340" s="1"/>
      <c r="AF340" s="1"/>
      <c r="AG340" s="1"/>
      <c r="AH340" s="1"/>
      <c r="AI340" s="181"/>
      <c r="AJ340" s="1"/>
      <c r="AK340" s="1"/>
      <c r="AL340" s="1"/>
      <c r="AM340" s="1"/>
      <c r="AN340" s="181"/>
      <c r="AO340" s="181"/>
      <c r="BQ340" s="4"/>
      <c r="CB340" s="1"/>
      <c r="CN340" s="1"/>
      <c r="CO340" s="1"/>
      <c r="CP340" s="1"/>
      <c r="CQ340" s="181"/>
      <c r="CU340" s="57"/>
      <c r="CV340" s="57"/>
      <c r="DA340" s="57"/>
      <c r="DB340" s="57"/>
      <c r="DG340" s="57"/>
      <c r="DH340" s="57"/>
    </row>
    <row r="341" spans="4:112" ht="12" x14ac:dyDescent="0.25">
      <c r="D341" s="1"/>
      <c r="E341" s="1"/>
      <c r="F341" s="1"/>
      <c r="G341" s="1"/>
      <c r="H341" s="1"/>
      <c r="I341" s="1"/>
      <c r="J341" s="181"/>
      <c r="K341" s="180"/>
      <c r="Z341" s="182"/>
      <c r="AA341" s="182"/>
      <c r="AB341" s="1"/>
      <c r="AC341" s="1"/>
      <c r="AD341" s="181"/>
      <c r="AE341" s="1"/>
      <c r="AF341" s="1"/>
      <c r="AG341" s="1"/>
      <c r="AH341" s="1"/>
      <c r="AI341" s="181"/>
      <c r="AJ341" s="1"/>
      <c r="AK341" s="1"/>
      <c r="AL341" s="1"/>
      <c r="AM341" s="1"/>
      <c r="AN341" s="181"/>
      <c r="AO341" s="181"/>
      <c r="BQ341" s="4"/>
      <c r="CB341" s="1"/>
      <c r="CN341" s="1"/>
      <c r="CO341" s="1"/>
      <c r="CP341" s="1"/>
      <c r="CQ341" s="181"/>
      <c r="CU341" s="57"/>
      <c r="CV341" s="57"/>
      <c r="DA341" s="57"/>
      <c r="DB341" s="57"/>
      <c r="DG341" s="57"/>
      <c r="DH341" s="57"/>
    </row>
    <row r="342" spans="4:112" ht="12" x14ac:dyDescent="0.25">
      <c r="D342" s="1"/>
      <c r="E342" s="1"/>
      <c r="F342" s="1"/>
      <c r="G342" s="1"/>
      <c r="H342" s="1"/>
      <c r="I342" s="1"/>
      <c r="J342" s="181"/>
      <c r="K342" s="180"/>
      <c r="Z342" s="182"/>
      <c r="AA342" s="182"/>
      <c r="AB342" s="1"/>
      <c r="AC342" s="1"/>
      <c r="AD342" s="181"/>
      <c r="AE342" s="1"/>
      <c r="AF342" s="1"/>
      <c r="AG342" s="1"/>
      <c r="AH342" s="1"/>
      <c r="AI342" s="181"/>
      <c r="AJ342" s="1"/>
      <c r="AK342" s="1"/>
      <c r="AL342" s="1"/>
      <c r="AM342" s="1"/>
      <c r="AN342" s="181"/>
      <c r="AO342" s="181"/>
      <c r="BQ342" s="4"/>
      <c r="CB342" s="1"/>
      <c r="CN342" s="1"/>
      <c r="CO342" s="1"/>
      <c r="CP342" s="1"/>
      <c r="CQ342" s="181"/>
      <c r="CU342" s="57"/>
      <c r="CV342" s="57"/>
      <c r="DA342" s="57"/>
      <c r="DB342" s="57"/>
      <c r="DG342" s="57"/>
      <c r="DH342" s="57"/>
    </row>
    <row r="343" spans="4:112" ht="12" x14ac:dyDescent="0.25">
      <c r="D343" s="1"/>
      <c r="E343" s="1"/>
      <c r="F343" s="1"/>
      <c r="G343" s="1"/>
      <c r="H343" s="1"/>
      <c r="I343" s="1"/>
      <c r="J343" s="181"/>
      <c r="K343" s="180"/>
      <c r="Z343" s="182"/>
      <c r="AA343" s="182"/>
      <c r="AB343" s="1"/>
      <c r="AC343" s="1"/>
      <c r="AD343" s="181"/>
      <c r="AE343" s="1"/>
      <c r="AF343" s="1"/>
      <c r="AG343" s="1"/>
      <c r="AH343" s="1"/>
      <c r="AI343" s="181"/>
      <c r="AJ343" s="1"/>
      <c r="AK343" s="1"/>
      <c r="AL343" s="1"/>
      <c r="AM343" s="1"/>
      <c r="AN343" s="181"/>
      <c r="AO343" s="181"/>
      <c r="BQ343" s="4"/>
      <c r="CB343" s="1"/>
      <c r="CN343" s="1"/>
      <c r="CO343" s="1"/>
      <c r="CP343" s="1"/>
      <c r="CQ343" s="181"/>
      <c r="CU343" s="57"/>
      <c r="CV343" s="57"/>
      <c r="DA343" s="57"/>
      <c r="DB343" s="57"/>
      <c r="DG343" s="57"/>
      <c r="DH343" s="57"/>
    </row>
    <row r="344" spans="4:112" ht="12" x14ac:dyDescent="0.25">
      <c r="D344" s="1"/>
      <c r="E344" s="1"/>
      <c r="F344" s="1"/>
      <c r="G344" s="1"/>
      <c r="H344" s="1"/>
      <c r="I344" s="1"/>
      <c r="J344" s="181"/>
      <c r="K344" s="180"/>
      <c r="Z344" s="182"/>
      <c r="AA344" s="182"/>
      <c r="AB344" s="1"/>
      <c r="AC344" s="1"/>
      <c r="AD344" s="181"/>
      <c r="AE344" s="1"/>
      <c r="AF344" s="1"/>
      <c r="AG344" s="1"/>
      <c r="AH344" s="1"/>
      <c r="AI344" s="181"/>
      <c r="AJ344" s="1"/>
      <c r="AK344" s="1"/>
      <c r="AL344" s="1"/>
      <c r="AM344" s="1"/>
      <c r="AN344" s="181"/>
      <c r="AO344" s="181"/>
      <c r="BQ344" s="4"/>
      <c r="CB344" s="1"/>
      <c r="CN344" s="1"/>
      <c r="CO344" s="1"/>
      <c r="CP344" s="1"/>
      <c r="CQ344" s="181"/>
      <c r="CU344" s="57"/>
      <c r="CV344" s="57"/>
      <c r="DA344" s="57"/>
      <c r="DB344" s="57"/>
      <c r="DG344" s="57"/>
      <c r="DH344" s="57"/>
    </row>
    <row r="345" spans="4:112" ht="12" x14ac:dyDescent="0.25">
      <c r="D345" s="1"/>
      <c r="E345" s="1"/>
      <c r="F345" s="1"/>
      <c r="G345" s="1"/>
      <c r="H345" s="1"/>
      <c r="I345" s="1"/>
      <c r="J345" s="181"/>
      <c r="K345" s="180"/>
      <c r="Z345" s="182"/>
      <c r="AA345" s="182"/>
      <c r="AB345" s="1"/>
      <c r="AC345" s="1"/>
      <c r="AD345" s="181"/>
      <c r="AE345" s="1"/>
      <c r="AF345" s="1"/>
      <c r="AG345" s="1"/>
      <c r="AH345" s="1"/>
      <c r="AI345" s="181"/>
      <c r="AJ345" s="1"/>
      <c r="AK345" s="1"/>
      <c r="AL345" s="1"/>
      <c r="AM345" s="1"/>
      <c r="AN345" s="181"/>
      <c r="AO345" s="181"/>
      <c r="BQ345" s="4"/>
      <c r="CB345" s="1"/>
      <c r="CN345" s="1"/>
      <c r="CO345" s="1"/>
      <c r="CP345" s="1"/>
      <c r="CQ345" s="181"/>
      <c r="CU345" s="57"/>
      <c r="CV345" s="57"/>
      <c r="DA345" s="57"/>
      <c r="DB345" s="57"/>
      <c r="DG345" s="57"/>
      <c r="DH345" s="57"/>
    </row>
    <row r="346" spans="4:112" ht="12" x14ac:dyDescent="0.25">
      <c r="D346" s="1"/>
      <c r="E346" s="1"/>
      <c r="F346" s="1"/>
      <c r="G346" s="1"/>
      <c r="H346" s="1"/>
      <c r="I346" s="1"/>
      <c r="J346" s="181"/>
      <c r="K346" s="180"/>
      <c r="Z346" s="182"/>
      <c r="AA346" s="182"/>
      <c r="AB346" s="1"/>
      <c r="AC346" s="1"/>
      <c r="AD346" s="181"/>
      <c r="AE346" s="1"/>
      <c r="AF346" s="1"/>
      <c r="AG346" s="1"/>
      <c r="AH346" s="1"/>
      <c r="AI346" s="181"/>
      <c r="AJ346" s="1"/>
      <c r="AK346" s="1"/>
      <c r="AL346" s="1"/>
      <c r="AM346" s="1"/>
      <c r="AN346" s="181"/>
      <c r="AO346" s="181"/>
      <c r="BQ346" s="4"/>
      <c r="CB346" s="1"/>
      <c r="CN346" s="1"/>
      <c r="CO346" s="1"/>
      <c r="CP346" s="1"/>
      <c r="CQ346" s="181"/>
      <c r="CU346" s="57"/>
      <c r="CV346" s="57"/>
      <c r="DA346" s="57"/>
      <c r="DB346" s="57"/>
      <c r="DG346" s="57"/>
      <c r="DH346" s="57"/>
    </row>
    <row r="347" spans="4:112" ht="12" x14ac:dyDescent="0.25">
      <c r="D347" s="1"/>
      <c r="E347" s="1"/>
      <c r="F347" s="1"/>
      <c r="G347" s="1"/>
      <c r="H347" s="1"/>
      <c r="I347" s="1"/>
      <c r="J347" s="181"/>
      <c r="K347" s="180"/>
      <c r="Z347" s="182"/>
      <c r="AA347" s="182"/>
      <c r="AB347" s="1"/>
      <c r="AC347" s="1"/>
      <c r="AD347" s="181"/>
      <c r="AE347" s="1"/>
      <c r="AF347" s="1"/>
      <c r="AG347" s="1"/>
      <c r="AH347" s="1"/>
      <c r="AI347" s="181"/>
      <c r="AJ347" s="1"/>
      <c r="AK347" s="1"/>
      <c r="AL347" s="1"/>
      <c r="AM347" s="1"/>
      <c r="AN347" s="181"/>
      <c r="AO347" s="181"/>
      <c r="BQ347" s="4"/>
      <c r="CB347" s="1"/>
      <c r="CN347" s="1"/>
      <c r="CO347" s="1"/>
      <c r="CP347" s="1"/>
      <c r="CQ347" s="181"/>
      <c r="CU347" s="57"/>
      <c r="CV347" s="57"/>
      <c r="DA347" s="57"/>
      <c r="DB347" s="57"/>
      <c r="DG347" s="57"/>
      <c r="DH347" s="57"/>
    </row>
    <row r="348" spans="4:112" ht="12" x14ac:dyDescent="0.25">
      <c r="D348" s="1"/>
      <c r="E348" s="1"/>
      <c r="F348" s="1"/>
      <c r="G348" s="1"/>
      <c r="H348" s="1"/>
      <c r="I348" s="1"/>
      <c r="J348" s="181"/>
      <c r="K348" s="180"/>
      <c r="Z348" s="182"/>
      <c r="AA348" s="182"/>
      <c r="AB348" s="1"/>
      <c r="AC348" s="1"/>
      <c r="AD348" s="181"/>
      <c r="AE348" s="1"/>
      <c r="AF348" s="1"/>
      <c r="AG348" s="1"/>
      <c r="AH348" s="1"/>
      <c r="AI348" s="181"/>
      <c r="AJ348" s="1"/>
      <c r="AK348" s="1"/>
      <c r="AL348" s="1"/>
      <c r="AM348" s="1"/>
      <c r="AN348" s="181"/>
      <c r="AO348" s="181"/>
      <c r="BQ348" s="4"/>
      <c r="CB348" s="1"/>
      <c r="CN348" s="1"/>
      <c r="CO348" s="1"/>
      <c r="CP348" s="1"/>
      <c r="CQ348" s="181"/>
      <c r="CU348" s="57"/>
      <c r="CV348" s="57"/>
      <c r="DA348" s="57"/>
      <c r="DB348" s="57"/>
      <c r="DG348" s="57"/>
      <c r="DH348" s="57"/>
    </row>
    <row r="349" spans="4:112" ht="12" x14ac:dyDescent="0.25">
      <c r="D349" s="1"/>
      <c r="E349" s="1"/>
      <c r="F349" s="1"/>
      <c r="G349" s="1"/>
      <c r="H349" s="1"/>
      <c r="I349" s="1"/>
      <c r="J349" s="181"/>
      <c r="K349" s="180"/>
      <c r="Z349" s="182"/>
      <c r="AA349" s="182"/>
      <c r="AB349" s="1"/>
      <c r="AC349" s="1"/>
      <c r="AD349" s="181"/>
      <c r="AE349" s="1"/>
      <c r="AF349" s="1"/>
      <c r="AG349" s="1"/>
      <c r="AH349" s="1"/>
      <c r="AI349" s="181"/>
      <c r="AJ349" s="1"/>
      <c r="AK349" s="1"/>
      <c r="AL349" s="1"/>
      <c r="AM349" s="1"/>
      <c r="AN349" s="181"/>
      <c r="AO349" s="181"/>
      <c r="BQ349" s="4"/>
      <c r="CB349" s="1"/>
      <c r="CN349" s="1"/>
      <c r="CO349" s="1"/>
      <c r="CP349" s="1"/>
      <c r="CQ349" s="181"/>
      <c r="CU349" s="57"/>
      <c r="CV349" s="57"/>
      <c r="DA349" s="57"/>
      <c r="DB349" s="57"/>
      <c r="DG349" s="57"/>
      <c r="DH349" s="57"/>
    </row>
    <row r="350" spans="4:112" ht="12" x14ac:dyDescent="0.25">
      <c r="D350" s="1"/>
      <c r="E350" s="1"/>
      <c r="F350" s="1"/>
      <c r="G350" s="1"/>
      <c r="H350" s="1"/>
      <c r="I350" s="1"/>
      <c r="J350" s="181"/>
      <c r="K350" s="180"/>
      <c r="Z350" s="182"/>
      <c r="AA350" s="182"/>
      <c r="AB350" s="1"/>
      <c r="AC350" s="1"/>
      <c r="AD350" s="181"/>
      <c r="AE350" s="1"/>
      <c r="AF350" s="1"/>
      <c r="AG350" s="1"/>
      <c r="AH350" s="1"/>
      <c r="AI350" s="181"/>
      <c r="AJ350" s="1"/>
      <c r="AK350" s="1"/>
      <c r="AL350" s="1"/>
      <c r="AM350" s="1"/>
      <c r="AN350" s="181"/>
      <c r="AO350" s="181"/>
      <c r="BQ350" s="4"/>
      <c r="CB350" s="1"/>
      <c r="CN350" s="1"/>
      <c r="CO350" s="1"/>
      <c r="CP350" s="1"/>
      <c r="CQ350" s="181"/>
      <c r="CU350" s="57"/>
      <c r="CV350" s="57"/>
      <c r="DA350" s="57"/>
      <c r="DB350" s="57"/>
      <c r="DG350" s="57"/>
      <c r="DH350" s="57"/>
    </row>
    <row r="351" spans="4:112" ht="12" x14ac:dyDescent="0.25">
      <c r="D351" s="1"/>
      <c r="E351" s="1"/>
      <c r="F351" s="1"/>
      <c r="G351" s="1"/>
      <c r="H351" s="1"/>
      <c r="I351" s="1"/>
      <c r="J351" s="181"/>
      <c r="K351" s="180"/>
      <c r="Z351" s="182"/>
      <c r="AA351" s="182"/>
      <c r="AB351" s="1"/>
      <c r="AC351" s="1"/>
      <c r="AD351" s="181"/>
      <c r="AE351" s="1"/>
      <c r="AF351" s="1"/>
      <c r="AG351" s="1"/>
      <c r="AH351" s="1"/>
      <c r="AI351" s="181"/>
      <c r="AJ351" s="1"/>
      <c r="AK351" s="1"/>
      <c r="AL351" s="1"/>
      <c r="AM351" s="1"/>
      <c r="AN351" s="181"/>
      <c r="AO351" s="181"/>
      <c r="BQ351" s="4"/>
      <c r="CB351" s="1"/>
      <c r="CN351" s="1"/>
      <c r="CO351" s="1"/>
      <c r="CP351" s="1"/>
      <c r="CQ351" s="181"/>
      <c r="CU351" s="57"/>
      <c r="CV351" s="57"/>
      <c r="DA351" s="57"/>
      <c r="DB351" s="57"/>
      <c r="DG351" s="57"/>
      <c r="DH351" s="57"/>
    </row>
    <row r="352" spans="4:112" ht="12" x14ac:dyDescent="0.25">
      <c r="D352" s="1"/>
      <c r="E352" s="1"/>
      <c r="F352" s="1"/>
      <c r="G352" s="1"/>
      <c r="H352" s="1"/>
      <c r="I352" s="1"/>
      <c r="J352" s="181"/>
      <c r="K352" s="180"/>
      <c r="Z352" s="182"/>
      <c r="AA352" s="182"/>
      <c r="AB352" s="1"/>
      <c r="AC352" s="1"/>
      <c r="AD352" s="181"/>
      <c r="AE352" s="1"/>
      <c r="AF352" s="1"/>
      <c r="AG352" s="1"/>
      <c r="AH352" s="1"/>
      <c r="AI352" s="181"/>
      <c r="AJ352" s="1"/>
      <c r="AK352" s="1"/>
      <c r="AL352" s="1"/>
      <c r="AM352" s="1"/>
      <c r="AN352" s="181"/>
      <c r="AO352" s="181"/>
      <c r="BQ352" s="4"/>
      <c r="CB352" s="1"/>
      <c r="CN352" s="1"/>
      <c r="CO352" s="1"/>
      <c r="CP352" s="1"/>
      <c r="CQ352" s="181"/>
      <c r="CU352" s="57"/>
      <c r="CV352" s="57"/>
      <c r="DA352" s="57"/>
      <c r="DB352" s="57"/>
      <c r="DG352" s="57"/>
      <c r="DH352" s="57"/>
    </row>
    <row r="353" spans="4:112" ht="12" x14ac:dyDescent="0.25">
      <c r="D353" s="1"/>
      <c r="E353" s="1"/>
      <c r="F353" s="1"/>
      <c r="G353" s="1"/>
      <c r="H353" s="1"/>
      <c r="I353" s="1"/>
      <c r="J353" s="181"/>
      <c r="K353" s="180"/>
      <c r="Z353" s="182"/>
      <c r="AA353" s="182"/>
      <c r="AB353" s="1"/>
      <c r="AC353" s="1"/>
      <c r="AD353" s="181"/>
      <c r="AE353" s="1"/>
      <c r="AF353" s="1"/>
      <c r="AG353" s="1"/>
      <c r="AH353" s="1"/>
      <c r="AI353" s="181"/>
      <c r="AJ353" s="1"/>
      <c r="AK353" s="1"/>
      <c r="AL353" s="1"/>
      <c r="AM353" s="1"/>
      <c r="AN353" s="181"/>
      <c r="AO353" s="181"/>
      <c r="BQ353" s="4"/>
      <c r="CB353" s="1"/>
      <c r="CN353" s="1"/>
      <c r="CO353" s="1"/>
      <c r="CP353" s="1"/>
      <c r="CQ353" s="181"/>
      <c r="CU353" s="57"/>
      <c r="CV353" s="57"/>
      <c r="DA353" s="57"/>
      <c r="DB353" s="57"/>
      <c r="DG353" s="57"/>
      <c r="DH353" s="57"/>
    </row>
    <row r="354" spans="4:112" ht="12" x14ac:dyDescent="0.25">
      <c r="D354" s="1"/>
      <c r="E354" s="1"/>
      <c r="F354" s="1"/>
      <c r="G354" s="1"/>
      <c r="H354" s="1"/>
      <c r="I354" s="1"/>
      <c r="J354" s="181"/>
      <c r="K354" s="180"/>
      <c r="Z354" s="182"/>
      <c r="AA354" s="182"/>
      <c r="AB354" s="1"/>
      <c r="AC354" s="1"/>
      <c r="AD354" s="181"/>
      <c r="AE354" s="1"/>
      <c r="AF354" s="1"/>
      <c r="AG354" s="1"/>
      <c r="AH354" s="1"/>
      <c r="AI354" s="181"/>
      <c r="AJ354" s="1"/>
      <c r="AK354" s="1"/>
      <c r="AL354" s="1"/>
      <c r="AM354" s="1"/>
      <c r="AN354" s="181"/>
      <c r="AO354" s="181"/>
      <c r="BQ354" s="4"/>
      <c r="CB354" s="1"/>
      <c r="CN354" s="1"/>
      <c r="CO354" s="1"/>
      <c r="CP354" s="1"/>
      <c r="CQ354" s="181"/>
      <c r="CU354" s="57"/>
      <c r="CV354" s="57"/>
      <c r="DA354" s="57"/>
      <c r="DB354" s="57"/>
      <c r="DG354" s="57"/>
      <c r="DH354" s="57"/>
    </row>
    <row r="355" spans="4:112" ht="12" x14ac:dyDescent="0.25">
      <c r="D355" s="1"/>
      <c r="E355" s="1"/>
      <c r="F355" s="1"/>
      <c r="G355" s="1"/>
      <c r="H355" s="1"/>
      <c r="I355" s="1"/>
      <c r="J355" s="181"/>
      <c r="K355" s="180"/>
      <c r="Z355" s="182"/>
      <c r="AA355" s="182"/>
      <c r="AB355" s="1"/>
      <c r="AC355" s="1"/>
      <c r="AD355" s="181"/>
      <c r="AE355" s="1"/>
      <c r="AF355" s="1"/>
      <c r="AG355" s="1"/>
      <c r="AH355" s="1"/>
      <c r="AI355" s="181"/>
      <c r="AJ355" s="1"/>
      <c r="AK355" s="1"/>
      <c r="AL355" s="1"/>
      <c r="AM355" s="1"/>
      <c r="AN355" s="181"/>
      <c r="AO355" s="181"/>
      <c r="BQ355" s="4"/>
      <c r="CB355" s="1"/>
      <c r="CN355" s="1"/>
      <c r="CO355" s="1"/>
      <c r="CP355" s="1"/>
      <c r="CQ355" s="181"/>
      <c r="CU355" s="57"/>
      <c r="CV355" s="57"/>
      <c r="DA355" s="57"/>
      <c r="DB355" s="57"/>
      <c r="DG355" s="57"/>
      <c r="DH355" s="57"/>
    </row>
    <row r="356" spans="4:112" ht="12" x14ac:dyDescent="0.25">
      <c r="D356" s="1"/>
      <c r="E356" s="1"/>
      <c r="F356" s="1"/>
      <c r="G356" s="1"/>
      <c r="H356" s="1"/>
      <c r="I356" s="1"/>
      <c r="J356" s="181"/>
      <c r="K356" s="180"/>
      <c r="Z356" s="182"/>
      <c r="AA356" s="182"/>
      <c r="AB356" s="1"/>
      <c r="AC356" s="1"/>
      <c r="AD356" s="181"/>
      <c r="AE356" s="1"/>
      <c r="AF356" s="1"/>
      <c r="AG356" s="1"/>
      <c r="AH356" s="1"/>
      <c r="AI356" s="181"/>
      <c r="AJ356" s="1"/>
      <c r="AK356" s="1"/>
      <c r="AL356" s="1"/>
      <c r="AM356" s="1"/>
      <c r="AN356" s="181"/>
      <c r="AO356" s="181"/>
      <c r="BQ356" s="4"/>
      <c r="CB356" s="1"/>
      <c r="CN356" s="1"/>
      <c r="CO356" s="1"/>
      <c r="CP356" s="1"/>
      <c r="CQ356" s="181"/>
      <c r="CU356" s="57"/>
      <c r="CV356" s="57"/>
      <c r="DA356" s="57"/>
      <c r="DB356" s="57"/>
      <c r="DG356" s="57"/>
      <c r="DH356" s="57"/>
    </row>
    <row r="357" spans="4:112" ht="12" x14ac:dyDescent="0.25">
      <c r="D357" s="1"/>
      <c r="E357" s="1"/>
      <c r="F357" s="1"/>
      <c r="G357" s="1"/>
      <c r="H357" s="1"/>
      <c r="I357" s="1"/>
      <c r="J357" s="181"/>
      <c r="K357" s="180"/>
      <c r="Z357" s="182"/>
      <c r="AA357" s="182"/>
      <c r="AB357" s="1"/>
      <c r="AC357" s="1"/>
      <c r="AD357" s="181"/>
      <c r="AE357" s="1"/>
      <c r="AF357" s="1"/>
      <c r="AG357" s="1"/>
      <c r="AH357" s="1"/>
      <c r="AI357" s="181"/>
      <c r="AJ357" s="1"/>
      <c r="AK357" s="1"/>
      <c r="AL357" s="1"/>
      <c r="AM357" s="1"/>
      <c r="AN357" s="181"/>
      <c r="AO357" s="181"/>
      <c r="BQ357" s="4"/>
      <c r="CB357" s="1"/>
      <c r="CN357" s="1"/>
      <c r="CO357" s="1"/>
      <c r="CP357" s="1"/>
      <c r="CQ357" s="181"/>
      <c r="CU357" s="57"/>
      <c r="CV357" s="57"/>
      <c r="DA357" s="57"/>
      <c r="DB357" s="57"/>
      <c r="DG357" s="57"/>
      <c r="DH357" s="57"/>
    </row>
    <row r="358" spans="4:112" ht="12" x14ac:dyDescent="0.25">
      <c r="D358" s="1"/>
      <c r="E358" s="1"/>
      <c r="F358" s="1"/>
      <c r="G358" s="1"/>
      <c r="H358" s="1"/>
      <c r="I358" s="1"/>
      <c r="J358" s="181"/>
      <c r="K358" s="180"/>
      <c r="Z358" s="182"/>
      <c r="AA358" s="182"/>
      <c r="AB358" s="1"/>
      <c r="AC358" s="1"/>
      <c r="AD358" s="181"/>
      <c r="AE358" s="1"/>
      <c r="AF358" s="1"/>
      <c r="AG358" s="1"/>
      <c r="AH358" s="1"/>
      <c r="AI358" s="181"/>
      <c r="AJ358" s="1"/>
      <c r="AK358" s="1"/>
      <c r="AL358" s="1"/>
      <c r="AM358" s="1"/>
      <c r="AN358" s="181"/>
      <c r="AO358" s="181"/>
      <c r="BQ358" s="4"/>
      <c r="CB358" s="1"/>
      <c r="CN358" s="1"/>
      <c r="CO358" s="1"/>
      <c r="CP358" s="1"/>
      <c r="CQ358" s="181"/>
      <c r="CU358" s="57"/>
      <c r="CV358" s="57"/>
      <c r="DA358" s="57"/>
      <c r="DB358" s="57"/>
      <c r="DG358" s="57"/>
      <c r="DH358" s="57"/>
    </row>
    <row r="359" spans="4:112" ht="12" x14ac:dyDescent="0.25">
      <c r="D359" s="1"/>
      <c r="E359" s="1"/>
      <c r="F359" s="1"/>
      <c r="G359" s="1"/>
      <c r="H359" s="1"/>
      <c r="I359" s="1"/>
      <c r="J359" s="181"/>
      <c r="K359" s="180"/>
      <c r="Z359" s="182"/>
      <c r="AA359" s="182"/>
      <c r="AB359" s="1"/>
      <c r="AC359" s="1"/>
      <c r="AD359" s="181"/>
      <c r="AE359" s="1"/>
      <c r="AF359" s="1"/>
      <c r="AG359" s="1"/>
      <c r="AH359" s="1"/>
      <c r="AI359" s="181"/>
      <c r="AJ359" s="1"/>
      <c r="AK359" s="1"/>
      <c r="AL359" s="1"/>
      <c r="AM359" s="1"/>
      <c r="AN359" s="181"/>
      <c r="AO359" s="181"/>
      <c r="BQ359" s="4"/>
      <c r="CB359" s="1"/>
      <c r="CN359" s="1"/>
      <c r="CO359" s="1"/>
      <c r="CP359" s="1"/>
      <c r="CQ359" s="181"/>
      <c r="CU359" s="57"/>
      <c r="CV359" s="57"/>
      <c r="DA359" s="57"/>
      <c r="DB359" s="57"/>
      <c r="DG359" s="57"/>
      <c r="DH359" s="57"/>
    </row>
    <row r="360" spans="4:112" ht="12" x14ac:dyDescent="0.25">
      <c r="D360" s="1"/>
      <c r="E360" s="1"/>
      <c r="F360" s="1"/>
      <c r="G360" s="1"/>
      <c r="H360" s="1"/>
      <c r="I360" s="1"/>
      <c r="J360" s="181"/>
      <c r="K360" s="180"/>
      <c r="Z360" s="182"/>
      <c r="AA360" s="182"/>
      <c r="AB360" s="1"/>
      <c r="AC360" s="1"/>
      <c r="AD360" s="181"/>
      <c r="AE360" s="1"/>
      <c r="AF360" s="1"/>
      <c r="AG360" s="1"/>
      <c r="AH360" s="1"/>
      <c r="AI360" s="181"/>
      <c r="AJ360" s="1"/>
      <c r="AK360" s="1"/>
      <c r="AL360" s="1"/>
      <c r="AM360" s="1"/>
      <c r="AN360" s="181"/>
      <c r="AO360" s="181"/>
      <c r="BQ360" s="4"/>
      <c r="CB360" s="1"/>
      <c r="CN360" s="1"/>
      <c r="CO360" s="1"/>
      <c r="CP360" s="1"/>
      <c r="CQ360" s="181"/>
      <c r="CU360" s="57"/>
      <c r="CV360" s="57"/>
      <c r="DA360" s="57"/>
      <c r="DB360" s="57"/>
      <c r="DG360" s="57"/>
      <c r="DH360" s="57"/>
    </row>
    <row r="361" spans="4:112" ht="12" x14ac:dyDescent="0.25">
      <c r="D361" s="1"/>
      <c r="E361" s="1"/>
      <c r="F361" s="1"/>
      <c r="G361" s="1"/>
      <c r="H361" s="1"/>
      <c r="I361" s="1"/>
      <c r="J361" s="181"/>
      <c r="K361" s="180"/>
      <c r="Z361" s="182"/>
      <c r="AA361" s="182"/>
      <c r="AB361" s="1"/>
      <c r="AC361" s="1"/>
      <c r="AD361" s="181"/>
      <c r="AE361" s="1"/>
      <c r="AF361" s="1"/>
      <c r="AG361" s="1"/>
      <c r="AH361" s="1"/>
      <c r="AI361" s="181"/>
      <c r="AJ361" s="1"/>
      <c r="AK361" s="1"/>
      <c r="AL361" s="1"/>
      <c r="AM361" s="1"/>
      <c r="AN361" s="181"/>
      <c r="AO361" s="181"/>
      <c r="BQ361" s="4"/>
      <c r="CB361" s="1"/>
      <c r="CN361" s="1"/>
      <c r="CO361" s="1"/>
      <c r="CP361" s="1"/>
      <c r="CQ361" s="181"/>
      <c r="CU361" s="57"/>
      <c r="CV361" s="57"/>
      <c r="DA361" s="57"/>
      <c r="DB361" s="57"/>
      <c r="DG361" s="57"/>
      <c r="DH361" s="57"/>
    </row>
    <row r="362" spans="4:112" ht="12" x14ac:dyDescent="0.25">
      <c r="D362" s="1"/>
      <c r="E362" s="1"/>
      <c r="F362" s="1"/>
      <c r="G362" s="1"/>
      <c r="H362" s="1"/>
      <c r="I362" s="1"/>
      <c r="J362" s="181"/>
      <c r="K362" s="180"/>
      <c r="Z362" s="182"/>
      <c r="AA362" s="182"/>
      <c r="AB362" s="1"/>
      <c r="AC362" s="1"/>
      <c r="AD362" s="181"/>
      <c r="AE362" s="1"/>
      <c r="AF362" s="1"/>
      <c r="AG362" s="1"/>
      <c r="AH362" s="1"/>
      <c r="AI362" s="181"/>
      <c r="AJ362" s="1"/>
      <c r="AK362" s="1"/>
      <c r="AL362" s="1"/>
      <c r="AM362" s="1"/>
      <c r="AN362" s="181"/>
      <c r="AO362" s="181"/>
      <c r="BQ362" s="4"/>
      <c r="CB362" s="1"/>
      <c r="CN362" s="1"/>
      <c r="CO362" s="1"/>
      <c r="CP362" s="1"/>
      <c r="CQ362" s="181"/>
      <c r="CU362" s="57"/>
      <c r="CV362" s="57"/>
      <c r="DA362" s="57"/>
      <c r="DB362" s="57"/>
      <c r="DG362" s="57"/>
      <c r="DH362" s="57"/>
    </row>
    <row r="363" spans="4:112" ht="12" x14ac:dyDescent="0.25">
      <c r="D363" s="1"/>
      <c r="E363" s="1"/>
      <c r="F363" s="1"/>
      <c r="G363" s="1"/>
      <c r="H363" s="1"/>
      <c r="I363" s="1"/>
      <c r="J363" s="181"/>
      <c r="K363" s="180"/>
      <c r="Z363" s="182"/>
      <c r="AA363" s="182"/>
      <c r="AB363" s="1"/>
      <c r="AC363" s="1"/>
      <c r="AD363" s="181"/>
      <c r="AE363" s="1"/>
      <c r="AF363" s="1"/>
      <c r="AG363" s="1"/>
      <c r="AH363" s="1"/>
      <c r="AI363" s="181"/>
      <c r="AJ363" s="1"/>
      <c r="AK363" s="1"/>
      <c r="AL363" s="1"/>
      <c r="AM363" s="1"/>
      <c r="AN363" s="181"/>
      <c r="AO363" s="181"/>
      <c r="BQ363" s="4"/>
      <c r="CB363" s="1"/>
      <c r="CN363" s="1"/>
      <c r="CO363" s="1"/>
      <c r="CP363" s="1"/>
      <c r="CQ363" s="181"/>
      <c r="CU363" s="57"/>
      <c r="CV363" s="57"/>
      <c r="DA363" s="57"/>
      <c r="DB363" s="57"/>
      <c r="DG363" s="57"/>
      <c r="DH363" s="57"/>
    </row>
    <row r="364" spans="4:112" ht="12" x14ac:dyDescent="0.25">
      <c r="D364" s="1"/>
      <c r="E364" s="1"/>
      <c r="F364" s="1"/>
      <c r="G364" s="1"/>
      <c r="H364" s="1"/>
      <c r="I364" s="1"/>
      <c r="J364" s="181"/>
      <c r="K364" s="180"/>
      <c r="Z364" s="182"/>
      <c r="AA364" s="182"/>
      <c r="AB364" s="1"/>
      <c r="AC364" s="1"/>
      <c r="AD364" s="181"/>
      <c r="AE364" s="1"/>
      <c r="AF364" s="1"/>
      <c r="AG364" s="1"/>
      <c r="AH364" s="1"/>
      <c r="AI364" s="181"/>
      <c r="AJ364" s="1"/>
      <c r="AK364" s="1"/>
      <c r="AL364" s="1"/>
      <c r="AM364" s="1"/>
      <c r="AN364" s="181"/>
      <c r="AO364" s="181"/>
      <c r="BQ364" s="4"/>
      <c r="CB364" s="1"/>
      <c r="CN364" s="1"/>
      <c r="CO364" s="1"/>
      <c r="CP364" s="1"/>
      <c r="CQ364" s="181"/>
      <c r="CU364" s="57"/>
      <c r="CV364" s="57"/>
      <c r="DA364" s="57"/>
      <c r="DB364" s="57"/>
      <c r="DG364" s="57"/>
      <c r="DH364" s="57"/>
    </row>
    <row r="365" spans="4:112" ht="12" x14ac:dyDescent="0.25">
      <c r="D365" s="1"/>
      <c r="E365" s="1"/>
      <c r="F365" s="1"/>
      <c r="G365" s="1"/>
      <c r="H365" s="1"/>
      <c r="I365" s="1"/>
      <c r="J365" s="181"/>
      <c r="K365" s="180"/>
      <c r="Z365" s="182"/>
      <c r="AA365" s="182"/>
      <c r="AB365" s="1"/>
      <c r="AC365" s="1"/>
      <c r="AD365" s="181"/>
      <c r="AE365" s="1"/>
      <c r="AF365" s="1"/>
      <c r="AG365" s="1"/>
      <c r="AH365" s="1"/>
      <c r="AI365" s="181"/>
      <c r="AJ365" s="1"/>
      <c r="AK365" s="1"/>
      <c r="AL365" s="1"/>
      <c r="AM365" s="1"/>
      <c r="AN365" s="181"/>
      <c r="AO365" s="181"/>
      <c r="BQ365" s="4"/>
      <c r="CB365" s="1"/>
      <c r="CN365" s="1"/>
      <c r="CO365" s="1"/>
      <c r="CP365" s="1"/>
      <c r="CQ365" s="181"/>
      <c r="CU365" s="57"/>
      <c r="CV365" s="57"/>
      <c r="DA365" s="57"/>
      <c r="DB365" s="57"/>
      <c r="DG365" s="57"/>
      <c r="DH365" s="57"/>
    </row>
    <row r="366" spans="4:112" ht="12" x14ac:dyDescent="0.25">
      <c r="D366" s="1"/>
      <c r="E366" s="1"/>
      <c r="F366" s="1"/>
      <c r="G366" s="1"/>
      <c r="H366" s="1"/>
      <c r="I366" s="1"/>
      <c r="J366" s="181"/>
      <c r="K366" s="180"/>
      <c r="Z366" s="182"/>
      <c r="AA366" s="182"/>
      <c r="AB366" s="1"/>
      <c r="AC366" s="1"/>
      <c r="AD366" s="181"/>
      <c r="AE366" s="1"/>
      <c r="AF366" s="1"/>
      <c r="AG366" s="1"/>
      <c r="AH366" s="1"/>
      <c r="AI366" s="181"/>
      <c r="AJ366" s="1"/>
      <c r="AK366" s="1"/>
      <c r="AL366" s="1"/>
      <c r="AM366" s="1"/>
      <c r="AN366" s="181"/>
      <c r="AO366" s="181"/>
      <c r="BQ366" s="4"/>
      <c r="CB366" s="1"/>
      <c r="CN366" s="1"/>
      <c r="CO366" s="1"/>
      <c r="CP366" s="1"/>
      <c r="CQ366" s="181"/>
      <c r="CU366" s="57"/>
      <c r="CV366" s="57"/>
      <c r="DA366" s="57"/>
      <c r="DB366" s="57"/>
      <c r="DG366" s="57"/>
      <c r="DH366" s="57"/>
    </row>
    <row r="367" spans="4:112" ht="12" x14ac:dyDescent="0.25">
      <c r="D367" s="1"/>
      <c r="E367" s="1"/>
      <c r="F367" s="1"/>
      <c r="G367" s="1"/>
      <c r="H367" s="1"/>
      <c r="I367" s="1"/>
      <c r="J367" s="181"/>
      <c r="K367" s="180"/>
      <c r="Z367" s="182"/>
      <c r="AA367" s="182"/>
      <c r="AB367" s="1"/>
      <c r="AC367" s="1"/>
      <c r="AD367" s="181"/>
      <c r="AE367" s="1"/>
      <c r="AF367" s="1"/>
      <c r="AG367" s="1"/>
      <c r="AH367" s="1"/>
      <c r="AI367" s="181"/>
      <c r="AJ367" s="1"/>
      <c r="AK367" s="1"/>
      <c r="AL367" s="1"/>
      <c r="AM367" s="1"/>
      <c r="AN367" s="181"/>
      <c r="AO367" s="181"/>
      <c r="BQ367" s="4"/>
      <c r="CB367" s="1"/>
      <c r="CN367" s="1"/>
      <c r="CO367" s="1"/>
      <c r="CP367" s="1"/>
      <c r="CQ367" s="181"/>
      <c r="CU367" s="57"/>
      <c r="CV367" s="57"/>
      <c r="DA367" s="57"/>
      <c r="DB367" s="57"/>
      <c r="DG367" s="57"/>
      <c r="DH367" s="57"/>
    </row>
    <row r="368" spans="4:112" ht="12" x14ac:dyDescent="0.25">
      <c r="D368" s="1"/>
      <c r="E368" s="1"/>
      <c r="F368" s="1"/>
      <c r="G368" s="1"/>
      <c r="H368" s="1"/>
      <c r="I368" s="1"/>
      <c r="J368" s="181"/>
      <c r="K368" s="180"/>
      <c r="Z368" s="182"/>
      <c r="AA368" s="182"/>
      <c r="AB368" s="1"/>
      <c r="AC368" s="1"/>
      <c r="AD368" s="181"/>
      <c r="AE368" s="1"/>
      <c r="AF368" s="1"/>
      <c r="AG368" s="1"/>
      <c r="AH368" s="1"/>
      <c r="AI368" s="181"/>
      <c r="AJ368" s="1"/>
      <c r="AK368" s="1"/>
      <c r="AL368" s="1"/>
      <c r="AM368" s="1"/>
      <c r="AN368" s="181"/>
      <c r="AO368" s="181"/>
      <c r="BQ368" s="4"/>
      <c r="CB368" s="1"/>
      <c r="CN368" s="1"/>
      <c r="CO368" s="1"/>
      <c r="CP368" s="1"/>
      <c r="CQ368" s="181"/>
      <c r="CU368" s="57"/>
      <c r="CV368" s="57"/>
      <c r="DA368" s="57"/>
      <c r="DB368" s="57"/>
      <c r="DG368" s="57"/>
      <c r="DH368" s="57"/>
    </row>
    <row r="369" spans="4:112" ht="12" x14ac:dyDescent="0.25">
      <c r="D369" s="1"/>
      <c r="E369" s="1"/>
      <c r="F369" s="1"/>
      <c r="G369" s="1"/>
      <c r="H369" s="1"/>
      <c r="I369" s="1"/>
      <c r="J369" s="181"/>
      <c r="K369" s="180"/>
      <c r="Z369" s="182"/>
      <c r="AA369" s="182"/>
      <c r="AB369" s="1"/>
      <c r="AC369" s="1"/>
      <c r="AD369" s="181"/>
      <c r="AE369" s="1"/>
      <c r="AF369" s="1"/>
      <c r="AG369" s="1"/>
      <c r="AH369" s="1"/>
      <c r="AI369" s="181"/>
      <c r="AJ369" s="1"/>
      <c r="AK369" s="1"/>
      <c r="AL369" s="1"/>
      <c r="AM369" s="1"/>
      <c r="AN369" s="181"/>
      <c r="AO369" s="181"/>
      <c r="BQ369" s="4"/>
      <c r="CB369" s="1"/>
      <c r="CN369" s="1"/>
      <c r="CO369" s="1"/>
      <c r="CP369" s="1"/>
      <c r="CQ369" s="181"/>
      <c r="CU369" s="57"/>
      <c r="CV369" s="57"/>
      <c r="DA369" s="57"/>
      <c r="DB369" s="57"/>
      <c r="DG369" s="57"/>
      <c r="DH369" s="57"/>
    </row>
    <row r="370" spans="4:112" ht="12" x14ac:dyDescent="0.25">
      <c r="D370" s="1"/>
      <c r="E370" s="1"/>
      <c r="F370" s="1"/>
      <c r="G370" s="1"/>
      <c r="H370" s="1"/>
      <c r="I370" s="1"/>
      <c r="J370" s="181"/>
      <c r="K370" s="180"/>
      <c r="Z370" s="182"/>
      <c r="AA370" s="182"/>
      <c r="AB370" s="1"/>
      <c r="AC370" s="1"/>
      <c r="AD370" s="181"/>
      <c r="AE370" s="1"/>
      <c r="AF370" s="1"/>
      <c r="AG370" s="1"/>
      <c r="AH370" s="1"/>
      <c r="AI370" s="181"/>
      <c r="AJ370" s="1"/>
      <c r="AK370" s="1"/>
      <c r="AL370" s="1"/>
      <c r="AM370" s="1"/>
      <c r="AN370" s="181"/>
      <c r="AO370" s="181"/>
      <c r="BQ370" s="4"/>
      <c r="CB370" s="1"/>
      <c r="CN370" s="1"/>
      <c r="CO370" s="1"/>
      <c r="CP370" s="1"/>
      <c r="CQ370" s="181"/>
      <c r="CU370" s="57"/>
      <c r="CV370" s="57"/>
      <c r="DA370" s="57"/>
      <c r="DB370" s="57"/>
      <c r="DG370" s="57"/>
      <c r="DH370" s="57"/>
    </row>
    <row r="371" spans="4:112" ht="12" x14ac:dyDescent="0.25">
      <c r="D371" s="1"/>
      <c r="E371" s="1"/>
      <c r="F371" s="1"/>
      <c r="G371" s="1"/>
      <c r="H371" s="1"/>
      <c r="I371" s="1"/>
      <c r="J371" s="181"/>
      <c r="K371" s="180"/>
      <c r="Z371" s="182"/>
      <c r="AA371" s="182"/>
      <c r="AB371" s="1"/>
      <c r="AC371" s="1"/>
      <c r="AD371" s="181"/>
      <c r="AE371" s="1"/>
      <c r="AF371" s="1"/>
      <c r="AG371" s="1"/>
      <c r="AH371" s="1"/>
      <c r="AI371" s="181"/>
      <c r="AJ371" s="1"/>
      <c r="AK371" s="1"/>
      <c r="AL371" s="1"/>
      <c r="AM371" s="1"/>
      <c r="AN371" s="181"/>
      <c r="AO371" s="181"/>
      <c r="BQ371" s="4"/>
      <c r="CB371" s="1"/>
      <c r="CN371" s="1"/>
      <c r="CO371" s="1"/>
      <c r="CP371" s="1"/>
      <c r="CQ371" s="181"/>
      <c r="CU371" s="57"/>
      <c r="CV371" s="57"/>
      <c r="DA371" s="57"/>
      <c r="DB371" s="57"/>
      <c r="DG371" s="57"/>
      <c r="DH371" s="57"/>
    </row>
    <row r="372" spans="4:112" ht="12" x14ac:dyDescent="0.25">
      <c r="D372" s="1"/>
      <c r="E372" s="1"/>
      <c r="F372" s="1"/>
      <c r="G372" s="1"/>
      <c r="H372" s="1"/>
      <c r="I372" s="1"/>
      <c r="J372" s="181"/>
      <c r="K372" s="180"/>
      <c r="Z372" s="182"/>
      <c r="AA372" s="182"/>
      <c r="AB372" s="1"/>
      <c r="AC372" s="1"/>
      <c r="AD372" s="181"/>
      <c r="AE372" s="1"/>
      <c r="AF372" s="1"/>
      <c r="AG372" s="1"/>
      <c r="AH372" s="1"/>
      <c r="AI372" s="181"/>
      <c r="AJ372" s="1"/>
      <c r="AK372" s="1"/>
      <c r="AL372" s="1"/>
      <c r="AM372" s="1"/>
      <c r="AN372" s="181"/>
      <c r="AO372" s="181"/>
      <c r="BQ372" s="4"/>
      <c r="CB372" s="1"/>
      <c r="CN372" s="1"/>
      <c r="CO372" s="1"/>
      <c r="CP372" s="1"/>
      <c r="CQ372" s="181"/>
      <c r="CU372" s="57"/>
      <c r="CV372" s="57"/>
      <c r="DA372" s="57"/>
      <c r="DB372" s="57"/>
      <c r="DG372" s="57"/>
      <c r="DH372" s="57"/>
    </row>
    <row r="373" spans="4:112" ht="12" x14ac:dyDescent="0.25">
      <c r="D373" s="1"/>
      <c r="E373" s="1"/>
      <c r="F373" s="1"/>
      <c r="G373" s="1"/>
      <c r="H373" s="1"/>
      <c r="I373" s="1"/>
      <c r="J373" s="181"/>
      <c r="K373" s="180"/>
      <c r="Z373" s="182"/>
      <c r="AA373" s="182"/>
      <c r="AB373" s="1"/>
      <c r="AC373" s="1"/>
      <c r="AD373" s="181"/>
      <c r="AE373" s="1"/>
      <c r="AF373" s="1"/>
      <c r="AG373" s="1"/>
      <c r="AH373" s="1"/>
      <c r="AI373" s="181"/>
      <c r="AJ373" s="1"/>
      <c r="AK373" s="1"/>
      <c r="AL373" s="1"/>
      <c r="AM373" s="1"/>
      <c r="AN373" s="181"/>
      <c r="AO373" s="181"/>
      <c r="BQ373" s="4"/>
      <c r="CB373" s="1"/>
      <c r="CN373" s="1"/>
      <c r="CO373" s="1"/>
      <c r="CP373" s="1"/>
      <c r="CQ373" s="181"/>
      <c r="CU373" s="57"/>
      <c r="CV373" s="57"/>
      <c r="DA373" s="57"/>
      <c r="DB373" s="57"/>
      <c r="DG373" s="57"/>
      <c r="DH373" s="57"/>
    </row>
    <row r="374" spans="4:112" ht="12" x14ac:dyDescent="0.25">
      <c r="D374" s="1"/>
      <c r="E374" s="1"/>
      <c r="F374" s="1"/>
      <c r="G374" s="1"/>
      <c r="H374" s="1"/>
      <c r="I374" s="1"/>
      <c r="J374" s="181"/>
      <c r="K374" s="180"/>
      <c r="Z374" s="182"/>
      <c r="AA374" s="182"/>
      <c r="AB374" s="1"/>
      <c r="AC374" s="1"/>
      <c r="AD374" s="181"/>
      <c r="AE374" s="1"/>
      <c r="AF374" s="1"/>
      <c r="AG374" s="1"/>
      <c r="AH374" s="1"/>
      <c r="AI374" s="181"/>
      <c r="AJ374" s="1"/>
      <c r="AK374" s="1"/>
      <c r="AL374" s="1"/>
      <c r="AM374" s="1"/>
      <c r="AN374" s="181"/>
      <c r="AO374" s="181"/>
      <c r="BQ374" s="4"/>
      <c r="CB374" s="1"/>
      <c r="CN374" s="1"/>
      <c r="CO374" s="1"/>
      <c r="CP374" s="1"/>
      <c r="CQ374" s="181"/>
      <c r="CU374" s="57"/>
      <c r="CV374" s="57"/>
      <c r="DA374" s="57"/>
      <c r="DB374" s="57"/>
      <c r="DG374" s="57"/>
      <c r="DH374" s="57"/>
    </row>
    <row r="375" spans="4:112" ht="12" x14ac:dyDescent="0.25">
      <c r="D375" s="1"/>
      <c r="E375" s="1"/>
      <c r="F375" s="1"/>
      <c r="G375" s="1"/>
      <c r="H375" s="1"/>
      <c r="I375" s="1"/>
      <c r="J375" s="181"/>
      <c r="K375" s="180"/>
      <c r="Z375" s="182"/>
      <c r="AA375" s="182"/>
      <c r="AB375" s="1"/>
      <c r="AC375" s="1"/>
      <c r="AD375" s="181"/>
      <c r="AE375" s="1"/>
      <c r="AF375" s="1"/>
      <c r="AG375" s="1"/>
      <c r="AH375" s="1"/>
      <c r="AI375" s="181"/>
      <c r="AJ375" s="1"/>
      <c r="AK375" s="1"/>
      <c r="AL375" s="1"/>
      <c r="AM375" s="1"/>
      <c r="AN375" s="181"/>
      <c r="AO375" s="181"/>
      <c r="BQ375" s="4"/>
      <c r="CB375" s="1"/>
      <c r="CN375" s="1"/>
      <c r="CO375" s="1"/>
      <c r="CP375" s="1"/>
      <c r="CQ375" s="181"/>
      <c r="CU375" s="57"/>
      <c r="CV375" s="57"/>
      <c r="DA375" s="57"/>
      <c r="DB375" s="57"/>
      <c r="DG375" s="57"/>
      <c r="DH375" s="57"/>
    </row>
    <row r="376" spans="4:112" ht="12" x14ac:dyDescent="0.25">
      <c r="D376" s="1"/>
      <c r="E376" s="1"/>
      <c r="F376" s="1"/>
      <c r="G376" s="1"/>
      <c r="H376" s="1"/>
      <c r="I376" s="1"/>
      <c r="J376" s="181"/>
      <c r="K376" s="180"/>
      <c r="Z376" s="182"/>
      <c r="AA376" s="182"/>
      <c r="AB376" s="1"/>
      <c r="AC376" s="1"/>
      <c r="AD376" s="181"/>
      <c r="AE376" s="1"/>
      <c r="AF376" s="1"/>
      <c r="AG376" s="1"/>
      <c r="AH376" s="1"/>
      <c r="AI376" s="181"/>
      <c r="AJ376" s="1"/>
      <c r="AK376" s="1"/>
      <c r="AL376" s="1"/>
      <c r="AM376" s="1"/>
      <c r="AN376" s="181"/>
      <c r="AO376" s="181"/>
      <c r="BQ376" s="4"/>
      <c r="CB376" s="1"/>
      <c r="CN376" s="1"/>
      <c r="CO376" s="1"/>
      <c r="CP376" s="1"/>
      <c r="CQ376" s="181"/>
      <c r="CU376" s="57"/>
      <c r="CV376" s="57"/>
      <c r="DA376" s="57"/>
      <c r="DB376" s="57"/>
      <c r="DG376" s="57"/>
      <c r="DH376" s="57"/>
    </row>
    <row r="377" spans="4:112" ht="12" x14ac:dyDescent="0.25">
      <c r="D377" s="1"/>
      <c r="E377" s="1"/>
      <c r="F377" s="1"/>
      <c r="G377" s="1"/>
      <c r="H377" s="1"/>
      <c r="I377" s="1"/>
      <c r="J377" s="181"/>
      <c r="K377" s="180"/>
      <c r="Z377" s="182"/>
      <c r="AA377" s="182"/>
      <c r="AB377" s="1"/>
      <c r="AC377" s="1"/>
      <c r="AD377" s="181"/>
      <c r="AE377" s="1"/>
      <c r="AF377" s="1"/>
      <c r="AG377" s="1"/>
      <c r="AH377" s="1"/>
      <c r="AI377" s="181"/>
      <c r="AJ377" s="1"/>
      <c r="AK377" s="1"/>
      <c r="AL377" s="1"/>
      <c r="AM377" s="1"/>
      <c r="AN377" s="181"/>
      <c r="AO377" s="181"/>
      <c r="BQ377" s="4"/>
      <c r="CB377" s="1"/>
      <c r="CN377" s="1"/>
      <c r="CO377" s="1"/>
      <c r="CP377" s="1"/>
      <c r="CQ377" s="181"/>
      <c r="CU377" s="57"/>
      <c r="CV377" s="57"/>
      <c r="DA377" s="57"/>
      <c r="DB377" s="57"/>
      <c r="DG377" s="57"/>
      <c r="DH377" s="57"/>
    </row>
    <row r="378" spans="4:112" ht="12" x14ac:dyDescent="0.25">
      <c r="D378" s="1"/>
      <c r="E378" s="1"/>
      <c r="F378" s="1"/>
      <c r="G378" s="1"/>
      <c r="H378" s="1"/>
      <c r="I378" s="1"/>
      <c r="J378" s="181"/>
      <c r="K378" s="180"/>
      <c r="Z378" s="182"/>
      <c r="AA378" s="182"/>
      <c r="AB378" s="1"/>
      <c r="AC378" s="1"/>
      <c r="AD378" s="181"/>
      <c r="AE378" s="1"/>
      <c r="AF378" s="1"/>
      <c r="AG378" s="1"/>
      <c r="AH378" s="1"/>
      <c r="AI378" s="181"/>
      <c r="AJ378" s="1"/>
      <c r="AK378" s="1"/>
      <c r="AL378" s="1"/>
      <c r="AM378" s="1"/>
      <c r="AN378" s="181"/>
      <c r="AO378" s="181"/>
      <c r="BQ378" s="4"/>
      <c r="CB378" s="1"/>
      <c r="CN378" s="1"/>
      <c r="CO378" s="1"/>
      <c r="CP378" s="1"/>
      <c r="CQ378" s="181"/>
      <c r="CU378" s="57"/>
      <c r="CV378" s="57"/>
      <c r="DA378" s="57"/>
      <c r="DB378" s="57"/>
      <c r="DG378" s="57"/>
      <c r="DH378" s="57"/>
    </row>
    <row r="379" spans="4:112" ht="12" x14ac:dyDescent="0.25">
      <c r="D379" s="1"/>
      <c r="E379" s="1"/>
      <c r="F379" s="1"/>
      <c r="G379" s="1"/>
      <c r="H379" s="1"/>
      <c r="I379" s="1"/>
      <c r="J379" s="181"/>
      <c r="K379" s="180"/>
      <c r="Z379" s="182"/>
      <c r="AA379" s="182"/>
      <c r="AB379" s="1"/>
      <c r="AC379" s="1"/>
      <c r="AD379" s="181"/>
      <c r="AE379" s="1"/>
      <c r="AF379" s="1"/>
      <c r="AG379" s="1"/>
      <c r="AH379" s="1"/>
      <c r="AI379" s="181"/>
      <c r="AJ379" s="1"/>
      <c r="AK379" s="1"/>
      <c r="AL379" s="1"/>
      <c r="AM379" s="1"/>
      <c r="AN379" s="181"/>
      <c r="AO379" s="181"/>
      <c r="BQ379" s="4"/>
      <c r="CB379" s="1"/>
      <c r="CN379" s="1"/>
      <c r="CO379" s="1"/>
      <c r="CP379" s="1"/>
      <c r="CQ379" s="181"/>
      <c r="CU379" s="57"/>
      <c r="CV379" s="57"/>
      <c r="DA379" s="57"/>
      <c r="DB379" s="57"/>
      <c r="DG379" s="57"/>
      <c r="DH379" s="57"/>
    </row>
    <row r="380" spans="4:112" ht="12" x14ac:dyDescent="0.25">
      <c r="D380" s="1"/>
      <c r="E380" s="1"/>
      <c r="F380" s="1"/>
      <c r="G380" s="1"/>
      <c r="H380" s="1"/>
      <c r="I380" s="1"/>
      <c r="J380" s="181"/>
      <c r="K380" s="180"/>
      <c r="Z380" s="182"/>
      <c r="AA380" s="182"/>
      <c r="AB380" s="1"/>
      <c r="AC380" s="1"/>
      <c r="AD380" s="181"/>
      <c r="AE380" s="1"/>
      <c r="AF380" s="1"/>
      <c r="AG380" s="1"/>
      <c r="AH380" s="1"/>
      <c r="AI380" s="181"/>
      <c r="AJ380" s="1"/>
      <c r="AK380" s="1"/>
      <c r="AL380" s="1"/>
      <c r="AM380" s="1"/>
      <c r="AN380" s="181"/>
      <c r="AO380" s="181"/>
      <c r="BQ380" s="4"/>
      <c r="CB380" s="1"/>
      <c r="CN380" s="1"/>
      <c r="CO380" s="1"/>
      <c r="CP380" s="1"/>
      <c r="CQ380" s="181"/>
      <c r="CU380" s="57"/>
      <c r="CV380" s="57"/>
      <c r="DA380" s="57"/>
      <c r="DB380" s="57"/>
      <c r="DG380" s="57"/>
      <c r="DH380" s="57"/>
    </row>
    <row r="381" spans="4:112" ht="12" x14ac:dyDescent="0.25">
      <c r="D381" s="1"/>
      <c r="E381" s="1"/>
      <c r="F381" s="1"/>
      <c r="G381" s="1"/>
      <c r="H381" s="1"/>
      <c r="I381" s="1"/>
      <c r="J381" s="181"/>
      <c r="K381" s="180"/>
      <c r="Z381" s="182"/>
      <c r="AA381" s="182"/>
      <c r="AB381" s="1"/>
      <c r="AC381" s="1"/>
      <c r="AD381" s="181"/>
      <c r="AE381" s="1"/>
      <c r="AF381" s="1"/>
      <c r="AG381" s="1"/>
      <c r="AH381" s="1"/>
      <c r="AI381" s="181"/>
      <c r="AJ381" s="1"/>
      <c r="AK381" s="1"/>
      <c r="AL381" s="1"/>
      <c r="AM381" s="1"/>
      <c r="AN381" s="181"/>
      <c r="AO381" s="181"/>
      <c r="BQ381" s="4"/>
      <c r="CB381" s="1"/>
      <c r="CN381" s="1"/>
      <c r="CO381" s="1"/>
      <c r="CP381" s="1"/>
      <c r="CQ381" s="181"/>
      <c r="CU381" s="57"/>
      <c r="CV381" s="57"/>
      <c r="DA381" s="57"/>
      <c r="DB381" s="57"/>
      <c r="DG381" s="57"/>
      <c r="DH381" s="57"/>
    </row>
    <row r="382" spans="4:112" ht="12" x14ac:dyDescent="0.25">
      <c r="D382" s="1"/>
      <c r="E382" s="1"/>
      <c r="F382" s="1"/>
      <c r="G382" s="1"/>
      <c r="H382" s="1"/>
      <c r="I382" s="1"/>
      <c r="J382" s="181"/>
      <c r="K382" s="180"/>
      <c r="Z382" s="182"/>
      <c r="AA382" s="182"/>
      <c r="AB382" s="1"/>
      <c r="AC382" s="1"/>
      <c r="AD382" s="181"/>
      <c r="AE382" s="1"/>
      <c r="AF382" s="1"/>
      <c r="AG382" s="1"/>
      <c r="AH382" s="1"/>
      <c r="AI382" s="181"/>
      <c r="AJ382" s="1"/>
      <c r="AK382" s="1"/>
      <c r="AL382" s="1"/>
      <c r="AM382" s="1"/>
      <c r="AN382" s="181"/>
      <c r="AO382" s="181"/>
      <c r="BQ382" s="4"/>
      <c r="CB382" s="1"/>
      <c r="CN382" s="1"/>
      <c r="CO382" s="1"/>
      <c r="CP382" s="1"/>
      <c r="CQ382" s="181"/>
      <c r="CU382" s="57"/>
      <c r="CV382" s="57"/>
      <c r="DA382" s="57"/>
      <c r="DB382" s="57"/>
      <c r="DG382" s="57"/>
      <c r="DH382" s="57"/>
    </row>
    <row r="383" spans="4:112" ht="12" x14ac:dyDescent="0.25">
      <c r="D383" s="1"/>
      <c r="E383" s="1"/>
      <c r="F383" s="1"/>
      <c r="G383" s="1"/>
      <c r="H383" s="1"/>
      <c r="I383" s="1"/>
      <c r="J383" s="181"/>
      <c r="K383" s="180"/>
      <c r="Z383" s="182"/>
      <c r="AA383" s="182"/>
      <c r="AB383" s="1"/>
      <c r="AC383" s="1"/>
      <c r="AD383" s="181"/>
      <c r="AE383" s="1"/>
      <c r="AF383" s="1"/>
      <c r="AG383" s="1"/>
      <c r="AH383" s="1"/>
      <c r="AI383" s="181"/>
      <c r="AJ383" s="1"/>
      <c r="AK383" s="1"/>
      <c r="AL383" s="1"/>
      <c r="AM383" s="1"/>
      <c r="AN383" s="181"/>
      <c r="AO383" s="181"/>
      <c r="BQ383" s="4"/>
      <c r="CB383" s="1"/>
      <c r="CN383" s="1"/>
      <c r="CO383" s="1"/>
      <c r="CP383" s="1"/>
      <c r="CQ383" s="181"/>
      <c r="CU383" s="57"/>
      <c r="CV383" s="57"/>
      <c r="DA383" s="57"/>
      <c r="DB383" s="57"/>
      <c r="DG383" s="57"/>
      <c r="DH383" s="57"/>
    </row>
    <row r="384" spans="4:112" ht="12" x14ac:dyDescent="0.25">
      <c r="D384" s="1"/>
      <c r="E384" s="1"/>
      <c r="F384" s="1"/>
      <c r="G384" s="1"/>
      <c r="H384" s="1"/>
      <c r="I384" s="1"/>
      <c r="J384" s="181"/>
      <c r="K384" s="180"/>
      <c r="Z384" s="182"/>
      <c r="AA384" s="182"/>
      <c r="AB384" s="1"/>
      <c r="AC384" s="1"/>
      <c r="AD384" s="181"/>
      <c r="AE384" s="1"/>
      <c r="AF384" s="1"/>
      <c r="AG384" s="1"/>
      <c r="AH384" s="1"/>
      <c r="AI384" s="181"/>
      <c r="AJ384" s="1"/>
      <c r="AK384" s="1"/>
      <c r="AL384" s="1"/>
      <c r="AM384" s="1"/>
      <c r="AN384" s="181"/>
      <c r="AO384" s="181"/>
      <c r="BQ384" s="4"/>
      <c r="CB384" s="1"/>
      <c r="CN384" s="1"/>
      <c r="CO384" s="1"/>
      <c r="CP384" s="1"/>
      <c r="CQ384" s="181"/>
      <c r="CU384" s="57"/>
      <c r="CV384" s="57"/>
      <c r="DA384" s="57"/>
      <c r="DB384" s="57"/>
      <c r="DG384" s="57"/>
      <c r="DH384" s="57"/>
    </row>
    <row r="385" spans="4:112" ht="12" x14ac:dyDescent="0.25">
      <c r="D385" s="1"/>
      <c r="E385" s="1"/>
      <c r="F385" s="1"/>
      <c r="G385" s="1"/>
      <c r="H385" s="1"/>
      <c r="I385" s="1"/>
      <c r="J385" s="181"/>
      <c r="K385" s="180"/>
      <c r="Z385" s="182"/>
      <c r="AA385" s="182"/>
      <c r="AB385" s="1"/>
      <c r="AC385" s="1"/>
      <c r="AD385" s="181"/>
      <c r="AE385" s="1"/>
      <c r="AF385" s="1"/>
      <c r="AG385" s="1"/>
      <c r="AH385" s="1"/>
      <c r="AI385" s="181"/>
      <c r="AJ385" s="1"/>
      <c r="AK385" s="1"/>
      <c r="AL385" s="1"/>
      <c r="AM385" s="1"/>
      <c r="AN385" s="181"/>
      <c r="AO385" s="181"/>
      <c r="BQ385" s="4"/>
      <c r="CB385" s="1"/>
      <c r="CN385" s="1"/>
      <c r="CO385" s="1"/>
      <c r="CP385" s="1"/>
      <c r="CQ385" s="181"/>
      <c r="CU385" s="57"/>
      <c r="CV385" s="57"/>
      <c r="DA385" s="57"/>
      <c r="DB385" s="57"/>
      <c r="DG385" s="57"/>
      <c r="DH385" s="57"/>
    </row>
    <row r="386" spans="4:112" ht="12" x14ac:dyDescent="0.25">
      <c r="D386" s="1"/>
      <c r="E386" s="1"/>
      <c r="F386" s="1"/>
      <c r="G386" s="1"/>
      <c r="H386" s="1"/>
      <c r="I386" s="1"/>
      <c r="J386" s="181"/>
      <c r="K386" s="180"/>
      <c r="Z386" s="182"/>
      <c r="AA386" s="182"/>
      <c r="AB386" s="1"/>
      <c r="AC386" s="1"/>
      <c r="AD386" s="181"/>
      <c r="AE386" s="1"/>
      <c r="AF386" s="1"/>
      <c r="AG386" s="1"/>
      <c r="AH386" s="1"/>
      <c r="AI386" s="181"/>
      <c r="AJ386" s="1"/>
      <c r="AK386" s="1"/>
      <c r="AL386" s="1"/>
      <c r="AM386" s="1"/>
      <c r="AN386" s="181"/>
      <c r="AO386" s="181"/>
      <c r="BQ386" s="4"/>
      <c r="CB386" s="1"/>
      <c r="CN386" s="1"/>
      <c r="CO386" s="1"/>
      <c r="CP386" s="1"/>
      <c r="CQ386" s="181"/>
      <c r="CU386" s="57"/>
      <c r="CV386" s="57"/>
      <c r="DA386" s="57"/>
      <c r="DB386" s="57"/>
      <c r="DG386" s="57"/>
      <c r="DH386" s="57"/>
    </row>
    <row r="387" spans="4:112" ht="12" x14ac:dyDescent="0.25">
      <c r="D387" s="1"/>
      <c r="E387" s="1"/>
      <c r="F387" s="1"/>
      <c r="G387" s="1"/>
      <c r="H387" s="1"/>
      <c r="I387" s="1"/>
      <c r="J387" s="181"/>
      <c r="K387" s="180"/>
      <c r="Z387" s="182"/>
      <c r="AA387" s="182"/>
      <c r="AB387" s="1"/>
      <c r="AC387" s="1"/>
      <c r="AD387" s="181"/>
      <c r="AE387" s="1"/>
      <c r="AF387" s="1"/>
      <c r="AG387" s="1"/>
      <c r="AH387" s="1"/>
      <c r="AI387" s="181"/>
      <c r="AJ387" s="1"/>
      <c r="AK387" s="1"/>
      <c r="AL387" s="1"/>
      <c r="AM387" s="1"/>
      <c r="AN387" s="181"/>
      <c r="AO387" s="181"/>
      <c r="BQ387" s="4"/>
      <c r="CB387" s="1"/>
      <c r="CN387" s="1"/>
      <c r="CO387" s="1"/>
      <c r="CP387" s="1"/>
      <c r="CQ387" s="181"/>
      <c r="CU387" s="57"/>
      <c r="CV387" s="57"/>
      <c r="DA387" s="57"/>
      <c r="DB387" s="57"/>
      <c r="DG387" s="57"/>
      <c r="DH387" s="57"/>
    </row>
    <row r="388" spans="4:112" ht="12" x14ac:dyDescent="0.25">
      <c r="D388" s="1"/>
      <c r="E388" s="1"/>
      <c r="F388" s="1"/>
      <c r="G388" s="1"/>
      <c r="H388" s="1"/>
      <c r="I388" s="1"/>
      <c r="J388" s="181"/>
      <c r="K388" s="180"/>
      <c r="Z388" s="182"/>
      <c r="AA388" s="182"/>
      <c r="AB388" s="1"/>
      <c r="AC388" s="1"/>
      <c r="AD388" s="181"/>
      <c r="AE388" s="1"/>
      <c r="AF388" s="1"/>
      <c r="AG388" s="1"/>
      <c r="AH388" s="1"/>
      <c r="AI388" s="181"/>
      <c r="AJ388" s="1"/>
      <c r="AK388" s="1"/>
      <c r="AL388" s="1"/>
      <c r="AM388" s="1"/>
      <c r="AN388" s="181"/>
      <c r="AO388" s="181"/>
      <c r="BQ388" s="4"/>
      <c r="CB388" s="1"/>
      <c r="CN388" s="1"/>
      <c r="CO388" s="1"/>
      <c r="CP388" s="1"/>
      <c r="CQ388" s="181"/>
      <c r="CU388" s="57"/>
      <c r="CV388" s="57"/>
      <c r="DA388" s="57"/>
      <c r="DB388" s="57"/>
      <c r="DG388" s="57"/>
      <c r="DH388" s="57"/>
    </row>
    <row r="389" spans="4:112" ht="12" x14ac:dyDescent="0.25">
      <c r="D389" s="1"/>
      <c r="E389" s="1"/>
      <c r="F389" s="1"/>
      <c r="G389" s="1"/>
      <c r="H389" s="1"/>
      <c r="I389" s="1"/>
      <c r="J389" s="181"/>
      <c r="K389" s="180"/>
      <c r="Z389" s="182"/>
      <c r="AA389" s="182"/>
      <c r="AB389" s="1"/>
      <c r="AC389" s="1"/>
      <c r="AD389" s="181"/>
      <c r="AE389" s="1"/>
      <c r="AF389" s="1"/>
      <c r="AG389" s="1"/>
      <c r="AH389" s="1"/>
      <c r="AI389" s="181"/>
      <c r="AJ389" s="1"/>
      <c r="AK389" s="1"/>
      <c r="AL389" s="1"/>
      <c r="AM389" s="1"/>
      <c r="AN389" s="181"/>
      <c r="AO389" s="181"/>
      <c r="BQ389" s="4"/>
      <c r="CB389" s="1"/>
      <c r="CN389" s="1"/>
      <c r="CO389" s="1"/>
      <c r="CP389" s="1"/>
      <c r="CQ389" s="181"/>
      <c r="CU389" s="57"/>
      <c r="CV389" s="57"/>
      <c r="DA389" s="57"/>
      <c r="DB389" s="57"/>
      <c r="DG389" s="57"/>
      <c r="DH389" s="57"/>
    </row>
    <row r="390" spans="4:112" ht="12" x14ac:dyDescent="0.25">
      <c r="D390" s="1"/>
      <c r="E390" s="1"/>
      <c r="F390" s="1"/>
      <c r="G390" s="1"/>
      <c r="H390" s="1"/>
      <c r="I390" s="1"/>
      <c r="J390" s="181"/>
      <c r="K390" s="180"/>
      <c r="Z390" s="182"/>
      <c r="AA390" s="182"/>
      <c r="AB390" s="1"/>
      <c r="AC390" s="1"/>
      <c r="AD390" s="181"/>
      <c r="AE390" s="1"/>
      <c r="AF390" s="1"/>
      <c r="AG390" s="1"/>
      <c r="AH390" s="1"/>
      <c r="AI390" s="181"/>
      <c r="AJ390" s="1"/>
      <c r="AK390" s="1"/>
      <c r="AL390" s="1"/>
      <c r="AM390" s="1"/>
      <c r="AN390" s="181"/>
      <c r="AO390" s="181"/>
      <c r="BQ390" s="4"/>
      <c r="CB390" s="1"/>
      <c r="CN390" s="1"/>
      <c r="CO390" s="1"/>
      <c r="CP390" s="1"/>
      <c r="CQ390" s="181"/>
      <c r="CU390" s="57"/>
      <c r="CV390" s="57"/>
      <c r="DA390" s="57"/>
      <c r="DB390" s="57"/>
      <c r="DG390" s="57"/>
      <c r="DH390" s="57"/>
    </row>
    <row r="391" spans="4:112" ht="12" x14ac:dyDescent="0.25">
      <c r="D391" s="1"/>
      <c r="E391" s="1"/>
      <c r="F391" s="1"/>
      <c r="G391" s="1"/>
      <c r="H391" s="1"/>
      <c r="I391" s="1"/>
      <c r="J391" s="181"/>
      <c r="K391" s="180"/>
      <c r="Z391" s="182"/>
      <c r="AA391" s="182"/>
      <c r="AB391" s="1"/>
      <c r="AC391" s="1"/>
      <c r="AD391" s="181"/>
      <c r="AE391" s="1"/>
      <c r="AF391" s="1"/>
      <c r="AG391" s="1"/>
      <c r="AH391" s="1"/>
      <c r="AI391" s="181"/>
      <c r="AJ391" s="1"/>
      <c r="AK391" s="1"/>
      <c r="AL391" s="1"/>
      <c r="AM391" s="1"/>
      <c r="AN391" s="181"/>
      <c r="AO391" s="181"/>
      <c r="BQ391" s="4"/>
      <c r="CB391" s="1"/>
      <c r="CN391" s="1"/>
      <c r="CO391" s="1"/>
      <c r="CP391" s="1"/>
      <c r="CQ391" s="181"/>
      <c r="CU391" s="57"/>
      <c r="CV391" s="57"/>
      <c r="DA391" s="57"/>
      <c r="DB391" s="57"/>
      <c r="DG391" s="57"/>
      <c r="DH391" s="57"/>
    </row>
    <row r="392" spans="4:112" ht="12" x14ac:dyDescent="0.25">
      <c r="D392" s="1"/>
      <c r="E392" s="1"/>
      <c r="F392" s="1"/>
      <c r="G392" s="1"/>
      <c r="H392" s="1"/>
      <c r="I392" s="1"/>
      <c r="J392" s="181"/>
      <c r="K392" s="180"/>
      <c r="Z392" s="182"/>
      <c r="AA392" s="182"/>
      <c r="AB392" s="1"/>
      <c r="AC392" s="1"/>
      <c r="AD392" s="181"/>
      <c r="AE392" s="1"/>
      <c r="AF392" s="1"/>
      <c r="AG392" s="1"/>
      <c r="AH392" s="1"/>
      <c r="AI392" s="181"/>
      <c r="AJ392" s="1"/>
      <c r="AK392" s="1"/>
      <c r="AL392" s="1"/>
      <c r="AM392" s="1"/>
      <c r="AN392" s="181"/>
      <c r="AO392" s="181"/>
      <c r="BQ392" s="4"/>
      <c r="CB392" s="1"/>
      <c r="CN392" s="1"/>
      <c r="CO392" s="1"/>
      <c r="CP392" s="1"/>
      <c r="CQ392" s="181"/>
      <c r="CU392" s="57"/>
      <c r="CV392" s="57"/>
      <c r="DA392" s="57"/>
      <c r="DB392" s="57"/>
      <c r="DG392" s="57"/>
      <c r="DH392" s="57"/>
    </row>
  </sheetData>
  <mergeCells count="55">
    <mergeCell ref="B158:D158"/>
    <mergeCell ref="DJ1:DO1"/>
    <mergeCell ref="CR1:CW1"/>
    <mergeCell ref="DA2:DC2"/>
    <mergeCell ref="CX1:DC1"/>
    <mergeCell ref="DD1:DI1"/>
    <mergeCell ref="DG2:DI2"/>
    <mergeCell ref="CR2:CT2"/>
    <mergeCell ref="CU2:CW2"/>
    <mergeCell ref="DM2:DO2"/>
    <mergeCell ref="AZ3:BD3"/>
    <mergeCell ref="CK3:CM3"/>
    <mergeCell ref="CH3:CJ3"/>
    <mergeCell ref="CE3:CG3"/>
    <mergeCell ref="CB3:CD3"/>
    <mergeCell ref="A1:B1"/>
    <mergeCell ref="F3:I3"/>
    <mergeCell ref="P3:T3"/>
    <mergeCell ref="U3:Y3"/>
    <mergeCell ref="K4:O4"/>
    <mergeCell ref="P4:T4"/>
    <mergeCell ref="U4:Y4"/>
    <mergeCell ref="K3:L3"/>
    <mergeCell ref="CO16:CO22"/>
    <mergeCell ref="CO25:CO36"/>
    <mergeCell ref="CN16:CN22"/>
    <mergeCell ref="CN25:CN36"/>
    <mergeCell ref="CO3:CQ3"/>
    <mergeCell ref="CX2:CZ2"/>
    <mergeCell ref="DD2:DF2"/>
    <mergeCell ref="DJ2:DL2"/>
    <mergeCell ref="AJ4:AN4"/>
    <mergeCell ref="AP4:AT4"/>
    <mergeCell ref="AU4:AY4"/>
    <mergeCell ref="AZ4:BD4"/>
    <mergeCell ref="BE4:BJ4"/>
    <mergeCell ref="AU3:AY3"/>
    <mergeCell ref="BX3:CA3"/>
    <mergeCell ref="BK3:BP3"/>
    <mergeCell ref="BK4:BP4"/>
    <mergeCell ref="BQ3:BV3"/>
    <mergeCell ref="BQ4:BV4"/>
    <mergeCell ref="CB2:CD2"/>
    <mergeCell ref="AJ3:AN3"/>
    <mergeCell ref="BE3:BF3"/>
    <mergeCell ref="BG3:BI3"/>
    <mergeCell ref="M3:O3"/>
    <mergeCell ref="Z3:AA3"/>
    <mergeCell ref="AB3:AD3"/>
    <mergeCell ref="AP3:AQ3"/>
    <mergeCell ref="AR3:AT3"/>
    <mergeCell ref="AE3:AI3"/>
    <mergeCell ref="AO3:AO4"/>
    <mergeCell ref="Z4:AD4"/>
    <mergeCell ref="AE4:AI4"/>
  </mergeCells>
  <conditionalFormatting sqref="CH39:CH86 CN95:CN104 CK93 CK94:CM94 CK16:CM86 CE93:CE94 CE7:CE14 CE16:CE37 CE102:CE104 CN89:CN92 CK7:CM14 CK102:CM137 CH16:CH37 CH7:CH14 CH89:CH137 CR5:CW5">
    <cfRule type="containsText" dxfId="205" priority="507" operator="containsText" text="FALSE">
      <formula>NOT(ISERROR(SEARCH("FALSE",CE5)))</formula>
    </cfRule>
    <cfRule type="containsText" dxfId="204" priority="508" operator="containsText" text="TRUE">
      <formula>NOT(ISERROR(SEARCH("TRUE",CE5)))</formula>
    </cfRule>
  </conditionalFormatting>
  <conditionalFormatting sqref="DJ5:DL5">
    <cfRule type="containsText" dxfId="203" priority="499" operator="containsText" text="FALSE">
      <formula>NOT(ISERROR(SEARCH("FALSE",DJ5)))</formula>
    </cfRule>
    <cfRule type="containsText" dxfId="202" priority="500" operator="containsText" text="TRUE">
      <formula>NOT(ISERROR(SEARCH("TRUE",DJ5)))</formula>
    </cfRule>
  </conditionalFormatting>
  <conditionalFormatting sqref="DD5:DF5">
    <cfRule type="containsText" dxfId="201" priority="495" operator="containsText" text="FALSE">
      <formula>NOT(ISERROR(SEARCH("FALSE",DD5)))</formula>
    </cfRule>
    <cfRule type="containsText" dxfId="200" priority="496" operator="containsText" text="TRUE">
      <formula>NOT(ISERROR(SEARCH("TRUE",DD5)))</formula>
    </cfRule>
  </conditionalFormatting>
  <conditionalFormatting sqref="CX5:CZ5">
    <cfRule type="containsText" dxfId="199" priority="493" operator="containsText" text="FALSE">
      <formula>NOT(ISERROR(SEARCH("FALSE",CX5)))</formula>
    </cfRule>
    <cfRule type="containsText" dxfId="198" priority="494" operator="containsText" text="TRUE">
      <formula>NOT(ISERROR(SEARCH("TRUE",CX5)))</formula>
    </cfRule>
  </conditionalFormatting>
  <conditionalFormatting sqref="DA5:DC5">
    <cfRule type="containsText" dxfId="197" priority="489" operator="containsText" text="FALSE">
      <formula>NOT(ISERROR(SEARCH("FALSE",DA5)))</formula>
    </cfRule>
    <cfRule type="containsText" dxfId="196" priority="490" operator="containsText" text="TRUE">
      <formula>NOT(ISERROR(SEARCH("TRUE",DA5)))</formula>
    </cfRule>
  </conditionalFormatting>
  <conditionalFormatting sqref="DG5:DI5">
    <cfRule type="containsText" dxfId="195" priority="487" operator="containsText" text="FALSE">
      <formula>NOT(ISERROR(SEARCH("FALSE",DG5)))</formula>
    </cfRule>
    <cfRule type="containsText" dxfId="194" priority="488" operator="containsText" text="TRUE">
      <formula>NOT(ISERROR(SEARCH("TRUE",DG5)))</formula>
    </cfRule>
  </conditionalFormatting>
  <conditionalFormatting sqref="DM5:DO5">
    <cfRule type="containsText" dxfId="193" priority="483" operator="containsText" text="FALSE">
      <formula>NOT(ISERROR(SEARCH("FALSE",DM5)))</formula>
    </cfRule>
    <cfRule type="containsText" dxfId="192" priority="484" operator="containsText" text="TRUE">
      <formula>NOT(ISERROR(SEARCH("TRUE",DM5)))</formula>
    </cfRule>
  </conditionalFormatting>
  <conditionalFormatting sqref="AA7 AA93:AB94 AA25:AD36">
    <cfRule type="cellIs" dxfId="191" priority="469" operator="greaterThan">
      <formula>0</formula>
    </cfRule>
    <cfRule type="expression" dxfId="190" priority="470">
      <formula>L7&lt;&gt;""</formula>
    </cfRule>
  </conditionalFormatting>
  <conditionalFormatting sqref="AB7:AD7">
    <cfRule type="cellIs" dxfId="189" priority="467" operator="greaterThan">
      <formula>0</formula>
    </cfRule>
    <cfRule type="expression" dxfId="188" priority="468">
      <formula>M7&lt;&gt;""</formula>
    </cfRule>
  </conditionalFormatting>
  <conditionalFormatting sqref="AA8:AA11">
    <cfRule type="cellIs" dxfId="187" priority="465" operator="greaterThan">
      <formula>0</formula>
    </cfRule>
    <cfRule type="expression" dxfId="186" priority="466">
      <formula>L8&lt;&gt;""</formula>
    </cfRule>
  </conditionalFormatting>
  <conditionalFormatting sqref="AC8:AD8 AB9:AD11">
    <cfRule type="cellIs" dxfId="185" priority="463" operator="greaterThan">
      <formula>0</formula>
    </cfRule>
    <cfRule type="expression" dxfId="184" priority="464">
      <formula>M8&lt;&gt;""</formula>
    </cfRule>
  </conditionalFormatting>
  <conditionalFormatting sqref="AA16:AA22">
    <cfRule type="cellIs" dxfId="183" priority="461" operator="greaterThan">
      <formula>0</formula>
    </cfRule>
    <cfRule type="expression" dxfId="182" priority="462">
      <formula>L16&lt;&gt;""</formula>
    </cfRule>
  </conditionalFormatting>
  <conditionalFormatting sqref="AB16:AD22">
    <cfRule type="cellIs" dxfId="181" priority="459" operator="greaterThan">
      <formula>0</formula>
    </cfRule>
    <cfRule type="expression" dxfId="180" priority="460">
      <formula>M16&lt;&gt;""</formula>
    </cfRule>
  </conditionalFormatting>
  <conditionalFormatting sqref="AF7">
    <cfRule type="cellIs" dxfId="179" priority="457" operator="greaterThan">
      <formula>0</formula>
    </cfRule>
    <cfRule type="expression" dxfId="178" priority="458">
      <formula>Q7&lt;&gt;""</formula>
    </cfRule>
  </conditionalFormatting>
  <conditionalFormatting sqref="AG7:AI7">
    <cfRule type="cellIs" dxfId="177" priority="455" operator="greaterThan">
      <formula>0</formula>
    </cfRule>
    <cfRule type="expression" dxfId="176" priority="456">
      <formula>R7&lt;&gt;""</formula>
    </cfRule>
  </conditionalFormatting>
  <conditionalFormatting sqref="AF8:AF11">
    <cfRule type="cellIs" dxfId="175" priority="453" operator="greaterThan">
      <formula>0</formula>
    </cfRule>
    <cfRule type="expression" dxfId="174" priority="454">
      <formula>Q8&lt;&gt;""</formula>
    </cfRule>
  </conditionalFormatting>
  <conditionalFormatting sqref="AG8:AI11">
    <cfRule type="cellIs" dxfId="173" priority="451" operator="greaterThan">
      <formula>0</formula>
    </cfRule>
    <cfRule type="expression" dxfId="172" priority="452">
      <formula>R8&lt;&gt;""</formula>
    </cfRule>
  </conditionalFormatting>
  <conditionalFormatting sqref="AF16:AF22 AF93:AF94 AF25:AF36">
    <cfRule type="cellIs" dxfId="171" priority="449" operator="greaterThan">
      <formula>0</formula>
    </cfRule>
    <cfRule type="expression" dxfId="170" priority="450">
      <formula>Q16&lt;&gt;""</formula>
    </cfRule>
  </conditionalFormatting>
  <conditionalFormatting sqref="AG16:AI22 AG93:AI94 AG25:AI36">
    <cfRule type="cellIs" dxfId="169" priority="447" operator="greaterThan">
      <formula>0</formula>
    </cfRule>
    <cfRule type="expression" dxfId="168" priority="448">
      <formula>R16&lt;&gt;""</formula>
    </cfRule>
  </conditionalFormatting>
  <conditionalFormatting sqref="AK7">
    <cfRule type="cellIs" dxfId="167" priority="445" operator="greaterThan">
      <formula>0</formula>
    </cfRule>
    <cfRule type="expression" dxfId="166" priority="446">
      <formula>V7&lt;&gt;""</formula>
    </cfRule>
  </conditionalFormatting>
  <conditionalFormatting sqref="AL7:AN7">
    <cfRule type="cellIs" dxfId="165" priority="443" operator="greaterThan">
      <formula>0</formula>
    </cfRule>
    <cfRule type="expression" dxfId="164" priority="444">
      <formula>W7&lt;&gt;""</formula>
    </cfRule>
  </conditionalFormatting>
  <conditionalFormatting sqref="AK8:AK11">
    <cfRule type="cellIs" dxfId="163" priority="441" operator="greaterThan">
      <formula>0</formula>
    </cfRule>
    <cfRule type="expression" dxfId="162" priority="442">
      <formula>V8&lt;&gt;""</formula>
    </cfRule>
  </conditionalFormatting>
  <conditionalFormatting sqref="AL8:AN11 AN12">
    <cfRule type="cellIs" dxfId="161" priority="439" operator="greaterThan">
      <formula>0</formula>
    </cfRule>
    <cfRule type="expression" dxfId="160" priority="440">
      <formula>W8&lt;&gt;""</formula>
    </cfRule>
  </conditionalFormatting>
  <conditionalFormatting sqref="AK16:AK22 AK93:AK94 AK25:AK36">
    <cfRule type="cellIs" dxfId="159" priority="437" operator="greaterThan">
      <formula>0</formula>
    </cfRule>
    <cfRule type="expression" dxfId="158" priority="438">
      <formula>V16&lt;&gt;""</formula>
    </cfRule>
  </conditionalFormatting>
  <conditionalFormatting sqref="AL16:AN22 AL93:AN94 AL25:AN36">
    <cfRule type="cellIs" dxfId="157" priority="435" operator="greaterThan">
      <formula>0</formula>
    </cfRule>
    <cfRule type="expression" dxfId="156" priority="436">
      <formula>W16&lt;&gt;""</formula>
    </cfRule>
  </conditionalFormatting>
  <conditionalFormatting sqref="AA12">
    <cfRule type="cellIs" dxfId="155" priority="433" operator="greaterThan">
      <formula>0</formula>
    </cfRule>
    <cfRule type="expression" dxfId="154" priority="434">
      <formula>L12&lt;&gt;""</formula>
    </cfRule>
  </conditionalFormatting>
  <conditionalFormatting sqref="AB12:AD12">
    <cfRule type="cellIs" dxfId="153" priority="431" operator="greaterThan">
      <formula>0</formula>
    </cfRule>
    <cfRule type="expression" dxfId="152" priority="432">
      <formula>M12&lt;&gt;""</formula>
    </cfRule>
  </conditionalFormatting>
  <conditionalFormatting sqref="AF12">
    <cfRule type="cellIs" dxfId="151" priority="429" operator="greaterThan">
      <formula>0</formula>
    </cfRule>
    <cfRule type="expression" dxfId="150" priority="430">
      <formula>Q12&lt;&gt;""</formula>
    </cfRule>
  </conditionalFormatting>
  <conditionalFormatting sqref="AG12:AI12">
    <cfRule type="cellIs" dxfId="149" priority="427" operator="greaterThan">
      <formula>0</formula>
    </cfRule>
    <cfRule type="expression" dxfId="148" priority="428">
      <formula>R12&lt;&gt;""</formula>
    </cfRule>
  </conditionalFormatting>
  <conditionalFormatting sqref="AK12">
    <cfRule type="cellIs" dxfId="147" priority="425" operator="greaterThan">
      <formula>0</formula>
    </cfRule>
    <cfRule type="expression" dxfId="146" priority="426">
      <formula>V12&lt;&gt;""</formula>
    </cfRule>
  </conditionalFormatting>
  <conditionalFormatting sqref="AL12:AM12">
    <cfRule type="cellIs" dxfId="145" priority="423" operator="greaterThan">
      <formula>0</formula>
    </cfRule>
    <cfRule type="expression" dxfId="144" priority="424">
      <formula>W12&lt;&gt;""</formula>
    </cfRule>
  </conditionalFormatting>
  <conditionalFormatting sqref="CN25:CO25 CN16:CO16">
    <cfRule type="containsText" dxfId="143" priority="421" operator="containsText" text="FALSE">
      <formula>NOT(ISERROR(SEARCH("FALSE",CN16)))</formula>
    </cfRule>
    <cfRule type="containsText" dxfId="142" priority="422" operator="containsText" text="TRUE">
      <formula>NOT(ISERROR(SEARCH("TRUE",CN16)))</formula>
    </cfRule>
  </conditionalFormatting>
  <conditionalFormatting sqref="K204:CC263 Z93:AB94 L93:O94 AE93:BW94 K189:AB203 AE189:CC203">
    <cfRule type="colorScale" priority="416">
      <colorScale>
        <cfvo type="min"/>
        <cfvo type="percentile" val="50"/>
        <cfvo type="max"/>
        <color rgb="FFF8696B"/>
        <color rgb="FFFFEB84"/>
        <color rgb="FF63BE7B"/>
      </colorScale>
    </cfRule>
  </conditionalFormatting>
  <conditionalFormatting sqref="K102:O104 Z102:AB104 AE102:BY104">
    <cfRule type="colorScale" priority="409">
      <colorScale>
        <cfvo type="min"/>
        <cfvo type="percentile" val="50"/>
        <cfvo type="max"/>
        <color rgb="FFF8696B"/>
        <color rgb="FFFFEB84"/>
        <color rgb="FF63BE7B"/>
      </colorScale>
    </cfRule>
  </conditionalFormatting>
  <conditionalFormatting sqref="K87:O88 Z87:AB88 AE87:BW88">
    <cfRule type="colorScale" priority="408">
      <colorScale>
        <cfvo type="min"/>
        <cfvo type="percentile" val="50"/>
        <cfvo type="max"/>
        <color rgb="FFF8696B"/>
        <color rgb="FFFFEB84"/>
        <color rgb="FF63BE7B"/>
      </colorScale>
    </cfRule>
  </conditionalFormatting>
  <conditionalFormatting sqref="AN13">
    <cfRule type="cellIs" dxfId="141" priority="389" operator="greaterThan">
      <formula>0</formula>
    </cfRule>
    <cfRule type="expression" dxfId="140" priority="390">
      <formula>Y13&lt;&gt;""</formula>
    </cfRule>
  </conditionalFormatting>
  <conditionalFormatting sqref="AA13">
    <cfRule type="cellIs" dxfId="139" priority="387" operator="greaterThan">
      <formula>0</formula>
    </cfRule>
    <cfRule type="expression" dxfId="138" priority="388">
      <formula>L13&lt;&gt;""</formula>
    </cfRule>
  </conditionalFormatting>
  <conditionalFormatting sqref="AB13:AD13">
    <cfRule type="cellIs" dxfId="137" priority="385" operator="greaterThan">
      <formula>0</formula>
    </cfRule>
    <cfRule type="expression" dxfId="136" priority="386">
      <formula>M13&lt;&gt;""</formula>
    </cfRule>
  </conditionalFormatting>
  <conditionalFormatting sqref="AF13">
    <cfRule type="cellIs" dxfId="135" priority="383" operator="greaterThan">
      <formula>0</formula>
    </cfRule>
    <cfRule type="expression" dxfId="134" priority="384">
      <formula>Q13&lt;&gt;""</formula>
    </cfRule>
  </conditionalFormatting>
  <conditionalFormatting sqref="AG13:AI13">
    <cfRule type="cellIs" dxfId="133" priority="381" operator="greaterThan">
      <formula>0</formula>
    </cfRule>
    <cfRule type="expression" dxfId="132" priority="382">
      <formula>R13&lt;&gt;""</formula>
    </cfRule>
  </conditionalFormatting>
  <conditionalFormatting sqref="AK13">
    <cfRule type="cellIs" dxfId="131" priority="379" operator="greaterThan">
      <formula>0</formula>
    </cfRule>
    <cfRule type="expression" dxfId="130" priority="380">
      <formula>V13&lt;&gt;""</formula>
    </cfRule>
  </conditionalFormatting>
  <conditionalFormatting sqref="AL13:AM13">
    <cfRule type="cellIs" dxfId="129" priority="377" operator="greaterThan">
      <formula>0</formula>
    </cfRule>
    <cfRule type="expression" dxfId="128" priority="378">
      <formula>W13&lt;&gt;""</formula>
    </cfRule>
  </conditionalFormatting>
  <conditionalFormatting sqref="AN14">
    <cfRule type="cellIs" dxfId="127" priority="375" operator="greaterThan">
      <formula>0</formula>
    </cfRule>
    <cfRule type="expression" dxfId="126" priority="376">
      <formula>Y14&lt;&gt;""</formula>
    </cfRule>
  </conditionalFormatting>
  <conditionalFormatting sqref="AA14">
    <cfRule type="cellIs" dxfId="125" priority="373" operator="greaterThan">
      <formula>0</formula>
    </cfRule>
    <cfRule type="expression" dxfId="124" priority="374">
      <formula>L14&lt;&gt;""</formula>
    </cfRule>
  </conditionalFormatting>
  <conditionalFormatting sqref="AB14:AD14">
    <cfRule type="cellIs" dxfId="123" priority="371" operator="greaterThan">
      <formula>0</formula>
    </cfRule>
    <cfRule type="expression" dxfId="122" priority="372">
      <formula>M14&lt;&gt;""</formula>
    </cfRule>
  </conditionalFormatting>
  <conditionalFormatting sqref="AF14">
    <cfRule type="cellIs" dxfId="121" priority="369" operator="greaterThan">
      <formula>0</formula>
    </cfRule>
    <cfRule type="expression" dxfId="120" priority="370">
      <formula>Q14&lt;&gt;""</formula>
    </cfRule>
  </conditionalFormatting>
  <conditionalFormatting sqref="AG14:AI14">
    <cfRule type="cellIs" dxfId="119" priority="367" operator="greaterThan">
      <formula>0</formula>
    </cfRule>
    <cfRule type="expression" dxfId="118" priority="368">
      <formula>R14&lt;&gt;""</formula>
    </cfRule>
  </conditionalFormatting>
  <conditionalFormatting sqref="AK14">
    <cfRule type="cellIs" dxfId="117" priority="365" operator="greaterThan">
      <formula>0</formula>
    </cfRule>
    <cfRule type="expression" dxfId="116" priority="366">
      <formula>V14&lt;&gt;""</formula>
    </cfRule>
  </conditionalFormatting>
  <conditionalFormatting sqref="AL14:AM14">
    <cfRule type="cellIs" dxfId="115" priority="363" operator="greaterThan">
      <formula>0</formula>
    </cfRule>
    <cfRule type="expression" dxfId="114" priority="364">
      <formula>W14&lt;&gt;""</formula>
    </cfRule>
  </conditionalFormatting>
  <conditionalFormatting sqref="Q93:T94">
    <cfRule type="colorScale" priority="362">
      <colorScale>
        <cfvo type="min"/>
        <cfvo type="percentile" val="50"/>
        <cfvo type="max"/>
        <color rgb="FFF8696B"/>
        <color rgb="FFFFEB84"/>
        <color rgb="FF63BE7B"/>
      </colorScale>
    </cfRule>
  </conditionalFormatting>
  <conditionalFormatting sqref="Q102:T104">
    <cfRule type="colorScale" priority="361">
      <colorScale>
        <cfvo type="min"/>
        <cfvo type="percentile" val="50"/>
        <cfvo type="max"/>
        <color rgb="FFF8696B"/>
        <color rgb="FFFFEB84"/>
        <color rgb="FF63BE7B"/>
      </colorScale>
    </cfRule>
  </conditionalFormatting>
  <conditionalFormatting sqref="Q87:T88">
    <cfRule type="colorScale" priority="360">
      <colorScale>
        <cfvo type="min"/>
        <cfvo type="percentile" val="50"/>
        <cfvo type="max"/>
        <color rgb="FFF8696B"/>
        <color rgb="FFFFEB84"/>
        <color rgb="FF63BE7B"/>
      </colorScale>
    </cfRule>
  </conditionalFormatting>
  <conditionalFormatting sqref="V93:Y94">
    <cfRule type="colorScale" priority="359">
      <colorScale>
        <cfvo type="min"/>
        <cfvo type="percentile" val="50"/>
        <cfvo type="max"/>
        <color rgb="FFF8696B"/>
        <color rgb="FFFFEB84"/>
        <color rgb="FF63BE7B"/>
      </colorScale>
    </cfRule>
  </conditionalFormatting>
  <conditionalFormatting sqref="V102:Y104">
    <cfRule type="colorScale" priority="358">
      <colorScale>
        <cfvo type="min"/>
        <cfvo type="percentile" val="50"/>
        <cfvo type="max"/>
        <color rgb="FFF8696B"/>
        <color rgb="FFFFEB84"/>
        <color rgb="FF63BE7B"/>
      </colorScale>
    </cfRule>
  </conditionalFormatting>
  <conditionalFormatting sqref="V87:Y88">
    <cfRule type="colorScale" priority="357">
      <colorScale>
        <cfvo type="min"/>
        <cfvo type="percentile" val="50"/>
        <cfvo type="max"/>
        <color rgb="FFF8696B"/>
        <color rgb="FFFFEB84"/>
        <color rgb="FF63BE7B"/>
      </colorScale>
    </cfRule>
  </conditionalFormatting>
  <conditionalFormatting sqref="AN39:AN86">
    <cfRule type="cellIs" dxfId="113" priority="355" operator="greaterThan">
      <formula>0</formula>
    </cfRule>
    <cfRule type="expression" dxfId="112" priority="356">
      <formula>Y39&lt;&gt;""</formula>
    </cfRule>
  </conditionalFormatting>
  <conditionalFormatting sqref="AA39:AA86">
    <cfRule type="cellIs" dxfId="111" priority="353" operator="greaterThan">
      <formula>0</formula>
    </cfRule>
    <cfRule type="expression" dxfId="110" priority="354">
      <formula>L39&lt;&gt;""</formula>
    </cfRule>
  </conditionalFormatting>
  <conditionalFormatting sqref="AB39:AB86">
    <cfRule type="cellIs" dxfId="109" priority="351" operator="greaterThan">
      <formula>0</formula>
    </cfRule>
    <cfRule type="expression" dxfId="108" priority="352">
      <formula>M39&lt;&gt;""</formula>
    </cfRule>
  </conditionalFormatting>
  <conditionalFormatting sqref="AF39:AF86">
    <cfRule type="cellIs" dxfId="107" priority="349" operator="greaterThan">
      <formula>0</formula>
    </cfRule>
    <cfRule type="expression" dxfId="106" priority="350">
      <formula>Q39&lt;&gt;""</formula>
    </cfRule>
  </conditionalFormatting>
  <conditionalFormatting sqref="AG39:AI86">
    <cfRule type="cellIs" dxfId="105" priority="347" operator="greaterThan">
      <formula>0</formula>
    </cfRule>
    <cfRule type="expression" dxfId="104" priority="348">
      <formula>R39&lt;&gt;""</formula>
    </cfRule>
  </conditionalFormatting>
  <conditionalFormatting sqref="AK39:AK86">
    <cfRule type="cellIs" dxfId="103" priority="345" operator="greaterThan">
      <formula>0</formula>
    </cfRule>
    <cfRule type="expression" dxfId="102" priority="346">
      <formula>V39&lt;&gt;""</formula>
    </cfRule>
  </conditionalFormatting>
  <conditionalFormatting sqref="AL39:AM86">
    <cfRule type="cellIs" dxfId="101" priority="343" operator="greaterThan">
      <formula>0</formula>
    </cfRule>
    <cfRule type="expression" dxfId="100" priority="344">
      <formula>W39&lt;&gt;""</formula>
    </cfRule>
  </conditionalFormatting>
  <conditionalFormatting sqref="AN89:AN92">
    <cfRule type="cellIs" dxfId="99" priority="341" operator="greaterThan">
      <formula>0</formula>
    </cfRule>
    <cfRule type="expression" dxfId="98" priority="342">
      <formula>Y89&lt;&gt;""</formula>
    </cfRule>
  </conditionalFormatting>
  <conditionalFormatting sqref="AA89:AA92">
    <cfRule type="cellIs" dxfId="97" priority="339" operator="greaterThan">
      <formula>0</formula>
    </cfRule>
    <cfRule type="expression" dxfId="96" priority="340">
      <formula>L89&lt;&gt;""</formula>
    </cfRule>
  </conditionalFormatting>
  <conditionalFormatting sqref="AB89:AB92">
    <cfRule type="cellIs" dxfId="95" priority="337" operator="greaterThan">
      <formula>0</formula>
    </cfRule>
    <cfRule type="expression" dxfId="94" priority="338">
      <formula>M89&lt;&gt;""</formula>
    </cfRule>
  </conditionalFormatting>
  <conditionalFormatting sqref="AF89:AF92">
    <cfRule type="cellIs" dxfId="93" priority="335" operator="greaterThan">
      <formula>0</formula>
    </cfRule>
    <cfRule type="expression" dxfId="92" priority="336">
      <formula>Q89&lt;&gt;""</formula>
    </cfRule>
  </conditionalFormatting>
  <conditionalFormatting sqref="AG89:AI92">
    <cfRule type="cellIs" dxfId="91" priority="333" operator="greaterThan">
      <formula>0</formula>
    </cfRule>
    <cfRule type="expression" dxfId="90" priority="334">
      <formula>R89&lt;&gt;""</formula>
    </cfRule>
  </conditionalFormatting>
  <conditionalFormatting sqref="AK89:AK92">
    <cfRule type="cellIs" dxfId="89" priority="331" operator="greaterThan">
      <formula>0</formula>
    </cfRule>
    <cfRule type="expression" dxfId="88" priority="332">
      <formula>V89&lt;&gt;""</formula>
    </cfRule>
  </conditionalFormatting>
  <conditionalFormatting sqref="AL89:AM92">
    <cfRule type="cellIs" dxfId="87" priority="329" operator="greaterThan">
      <formula>0</formula>
    </cfRule>
    <cfRule type="expression" dxfId="86" priority="330">
      <formula>W89&lt;&gt;""</formula>
    </cfRule>
  </conditionalFormatting>
  <conditionalFormatting sqref="AN95:AN101">
    <cfRule type="cellIs" dxfId="85" priority="327" operator="greaterThan">
      <formula>0</formula>
    </cfRule>
    <cfRule type="expression" dxfId="84" priority="328">
      <formula>Y95&lt;&gt;""</formula>
    </cfRule>
  </conditionalFormatting>
  <conditionalFormatting sqref="AF95:AF101">
    <cfRule type="cellIs" dxfId="83" priority="321" operator="greaterThan">
      <formula>0</formula>
    </cfRule>
    <cfRule type="expression" dxfId="82" priority="322">
      <formula>Q95&lt;&gt;""</formula>
    </cfRule>
  </conditionalFormatting>
  <conditionalFormatting sqref="AG95:AI101">
    <cfRule type="cellIs" dxfId="81" priority="319" operator="greaterThan">
      <formula>0</formula>
    </cfRule>
    <cfRule type="expression" dxfId="80" priority="320">
      <formula>R95&lt;&gt;""</formula>
    </cfRule>
  </conditionalFormatting>
  <conditionalFormatting sqref="AK95:AK101">
    <cfRule type="cellIs" dxfId="79" priority="317" operator="greaterThan">
      <formula>0</formula>
    </cfRule>
    <cfRule type="expression" dxfId="78" priority="318">
      <formula>V95&lt;&gt;""</formula>
    </cfRule>
  </conditionalFormatting>
  <conditionalFormatting sqref="AL95:AM101">
    <cfRule type="cellIs" dxfId="77" priority="315" operator="greaterThan">
      <formula>0</formula>
    </cfRule>
    <cfRule type="expression" dxfId="76" priority="316">
      <formula>W95&lt;&gt;""</formula>
    </cfRule>
  </conditionalFormatting>
  <conditionalFormatting sqref="AN105:AN137">
    <cfRule type="cellIs" dxfId="75" priority="313" operator="greaterThan">
      <formula>0</formula>
    </cfRule>
    <cfRule type="expression" dxfId="74" priority="314">
      <formula>Y105&lt;&gt;""</formula>
    </cfRule>
  </conditionalFormatting>
  <conditionalFormatting sqref="AA106:AA137">
    <cfRule type="cellIs" dxfId="73" priority="311" operator="greaterThan">
      <formula>0</formula>
    </cfRule>
    <cfRule type="expression" dxfId="72" priority="312">
      <formula>L106&lt;&gt;""</formula>
    </cfRule>
  </conditionalFormatting>
  <conditionalFormatting sqref="AB106:AB137">
    <cfRule type="cellIs" dxfId="71" priority="309" operator="greaterThan">
      <formula>0</formula>
    </cfRule>
    <cfRule type="expression" dxfId="70" priority="310">
      <formula>M106&lt;&gt;""</formula>
    </cfRule>
  </conditionalFormatting>
  <conditionalFormatting sqref="AF105:AF137">
    <cfRule type="cellIs" dxfId="69" priority="307" operator="greaterThan">
      <formula>0</formula>
    </cfRule>
    <cfRule type="expression" dxfId="68" priority="308">
      <formula>Q105&lt;&gt;""</formula>
    </cfRule>
  </conditionalFormatting>
  <conditionalFormatting sqref="AG105:AI137">
    <cfRule type="cellIs" dxfId="67" priority="305" operator="greaterThan">
      <formula>0</formula>
    </cfRule>
    <cfRule type="expression" dxfId="66" priority="306">
      <formula>R105&lt;&gt;""</formula>
    </cfRule>
  </conditionalFormatting>
  <conditionalFormatting sqref="AK105:AK137">
    <cfRule type="cellIs" dxfId="65" priority="303" operator="greaterThan">
      <formula>0</formula>
    </cfRule>
    <cfRule type="expression" dxfId="64" priority="304">
      <formula>V105&lt;&gt;""</formula>
    </cfRule>
  </conditionalFormatting>
  <conditionalFormatting sqref="AL105:AM137">
    <cfRule type="cellIs" dxfId="63" priority="301" operator="greaterThan">
      <formula>0</formula>
    </cfRule>
    <cfRule type="expression" dxfId="62" priority="302">
      <formula>W105&lt;&gt;""</formula>
    </cfRule>
  </conditionalFormatting>
  <conditionalFormatting sqref="CK89:CM92">
    <cfRule type="containsText" dxfId="61" priority="299" operator="containsText" text="FALSE">
      <formula>NOT(ISERROR(SEARCH("FALSE",CK89)))</formula>
    </cfRule>
    <cfRule type="containsText" dxfId="60" priority="300" operator="containsText" text="TRUE">
      <formula>NOT(ISERROR(SEARCH("TRUE",CK89)))</formula>
    </cfRule>
  </conditionalFormatting>
  <conditionalFormatting sqref="CK95:CM101">
    <cfRule type="containsText" dxfId="59" priority="297" operator="containsText" text="FALSE">
      <formula>NOT(ISERROR(SEARCH("FALSE",CK95)))</formula>
    </cfRule>
    <cfRule type="containsText" dxfId="58" priority="298" operator="containsText" text="TRUE">
      <formula>NOT(ISERROR(SEARCH("TRUE",CK95)))</formula>
    </cfRule>
  </conditionalFormatting>
  <conditionalFormatting sqref="CN39">
    <cfRule type="containsText" dxfId="57" priority="59" operator="containsText" text="FALSE">
      <formula>NOT(ISERROR(SEARCH("FALSE",CN39)))</formula>
    </cfRule>
    <cfRule type="containsText" dxfId="56" priority="60" operator="containsText" text="TRUE">
      <formula>NOT(ISERROR(SEARCH("TRUE",CN39)))</formula>
    </cfRule>
  </conditionalFormatting>
  <conditionalFormatting sqref="AA95:AA101">
    <cfRule type="cellIs" dxfId="55" priority="57" operator="greaterThan">
      <formula>0</formula>
    </cfRule>
    <cfRule type="expression" dxfId="54" priority="58">
      <formula>L95&lt;&gt;""</formula>
    </cfRule>
  </conditionalFormatting>
  <conditionalFormatting sqref="AB8">
    <cfRule type="cellIs" dxfId="53" priority="55" operator="greaterThan">
      <formula>0</formula>
    </cfRule>
    <cfRule type="expression" dxfId="52" priority="56">
      <formula>M8&lt;&gt;""</formula>
    </cfRule>
  </conditionalFormatting>
  <conditionalFormatting sqref="K37:BY38 CB37:CB38">
    <cfRule type="colorScale" priority="1318">
      <colorScale>
        <cfvo type="min"/>
        <cfvo type="percentile" val="50"/>
        <cfvo type="max"/>
        <color rgb="FFF8696B"/>
        <color rgb="FFFFEB84"/>
        <color rgb="FF63BE7B"/>
      </colorScale>
    </cfRule>
  </conditionalFormatting>
  <conditionalFormatting sqref="K15:BY15 CB15">
    <cfRule type="colorScale" priority="1319">
      <colorScale>
        <cfvo type="min"/>
        <cfvo type="percentile" val="50"/>
        <cfvo type="max"/>
        <color rgb="FFF8696B"/>
        <color rgb="FFFFEB84"/>
        <color rgb="FF63BE7B"/>
      </colorScale>
    </cfRule>
  </conditionalFormatting>
  <conditionalFormatting sqref="AA105:AA137">
    <cfRule type="cellIs" dxfId="51" priority="53" operator="greaterThan">
      <formula>0</formula>
    </cfRule>
    <cfRule type="expression" dxfId="50" priority="54">
      <formula>L105&lt;&gt;""</formula>
    </cfRule>
  </conditionalFormatting>
  <conditionalFormatting sqref="AB105:AB137">
    <cfRule type="cellIs" dxfId="49" priority="51" operator="greaterThan">
      <formula>0</formula>
    </cfRule>
    <cfRule type="expression" dxfId="48" priority="52">
      <formula>M105&lt;&gt;""</formula>
    </cfRule>
  </conditionalFormatting>
  <conditionalFormatting sqref="AB95:AB101">
    <cfRule type="cellIs" dxfId="47" priority="49" operator="greaterThan">
      <formula>0</formula>
    </cfRule>
    <cfRule type="expression" dxfId="46" priority="50">
      <formula>M95&lt;&gt;""</formula>
    </cfRule>
  </conditionalFormatting>
  <conditionalFormatting sqref="O105">
    <cfRule type="expression" dxfId="45" priority="46">
      <formula>O105&lt;&gt;N105</formula>
    </cfRule>
  </conditionalFormatting>
  <conditionalFormatting sqref="N105">
    <cfRule type="expression" dxfId="44" priority="45">
      <formula>N105&lt;&gt;M105</formula>
    </cfRule>
  </conditionalFormatting>
  <conditionalFormatting sqref="O106:O137">
    <cfRule type="expression" dxfId="43" priority="44">
      <formula>O106&lt;&gt;N106</formula>
    </cfRule>
  </conditionalFormatting>
  <conditionalFormatting sqref="N106:N137">
    <cfRule type="expression" dxfId="42" priority="43">
      <formula>N106&lt;&gt;M106</formula>
    </cfRule>
  </conditionalFormatting>
  <conditionalFormatting sqref="O95:O101">
    <cfRule type="expression" dxfId="41" priority="42">
      <formula>O95&lt;&gt;N95</formula>
    </cfRule>
  </conditionalFormatting>
  <conditionalFormatting sqref="N95:N101">
    <cfRule type="expression" dxfId="40" priority="41">
      <formula>N95&lt;&gt;M95</formula>
    </cfRule>
  </conditionalFormatting>
  <conditionalFormatting sqref="O89:O92">
    <cfRule type="expression" dxfId="39" priority="40">
      <formula>O89&lt;&gt;N89</formula>
    </cfRule>
  </conditionalFormatting>
  <conditionalFormatting sqref="N89:N92">
    <cfRule type="expression" dxfId="38" priority="39">
      <formula>N89&lt;&gt;M89</formula>
    </cfRule>
  </conditionalFormatting>
  <conditionalFormatting sqref="O39:O86">
    <cfRule type="expression" dxfId="37" priority="38">
      <formula>O39&lt;&gt;N39</formula>
    </cfRule>
  </conditionalFormatting>
  <conditionalFormatting sqref="N39:N86">
    <cfRule type="expression" dxfId="36" priority="37">
      <formula>N39&lt;&gt;M39</formula>
    </cfRule>
  </conditionalFormatting>
  <conditionalFormatting sqref="O7:O14">
    <cfRule type="expression" dxfId="35" priority="36">
      <formula>O7&lt;&gt;N7</formula>
    </cfRule>
  </conditionalFormatting>
  <conditionalFormatting sqref="N7:N14">
    <cfRule type="expression" dxfId="34" priority="35">
      <formula>N7&lt;&gt;M7</formula>
    </cfRule>
  </conditionalFormatting>
  <conditionalFormatting sqref="D172">
    <cfRule type="containsText" dxfId="33" priority="33" operator="containsText" text="NO">
      <formula>NOT(ISERROR(SEARCH("NO",D172)))</formula>
    </cfRule>
    <cfRule type="containsText" dxfId="32" priority="34" operator="containsText" text="YES">
      <formula>NOT(ISERROR(SEARCH("YES",D172)))</formula>
    </cfRule>
  </conditionalFormatting>
  <conditionalFormatting sqref="D186">
    <cfRule type="containsText" dxfId="31" priority="31" operator="containsText" text="NO">
      <formula>NOT(ISERROR(SEARCH("NO",D186)))</formula>
    </cfRule>
    <cfRule type="containsText" dxfId="30" priority="32" operator="containsText" text="YES">
      <formula>NOT(ISERROR(SEARCH("YES",D186)))</formula>
    </cfRule>
  </conditionalFormatting>
  <conditionalFormatting sqref="D207">
    <cfRule type="containsText" dxfId="29" priority="29" operator="containsText" text="NO">
      <formula>NOT(ISERROR(SEARCH("NO",D207)))</formula>
    </cfRule>
    <cfRule type="containsText" dxfId="28" priority="30" operator="containsText" text="YES">
      <formula>NOT(ISERROR(SEARCH("YES",D207)))</formula>
    </cfRule>
  </conditionalFormatting>
  <conditionalFormatting sqref="D218">
    <cfRule type="containsText" dxfId="27" priority="27" operator="containsText" text="NO">
      <formula>NOT(ISERROR(SEARCH("NO",D218)))</formula>
    </cfRule>
    <cfRule type="containsText" dxfId="26" priority="28" operator="containsText" text="YES">
      <formula>NOT(ISERROR(SEARCH("YES",D218)))</formula>
    </cfRule>
  </conditionalFormatting>
  <conditionalFormatting sqref="CI94:CJ94 CI16:CJ86 CI7:CJ14 CI102:CJ137">
    <cfRule type="containsText" dxfId="25" priority="25" operator="containsText" text="FALSE">
      <formula>NOT(ISERROR(SEARCH("FALSE",CI7)))</formula>
    </cfRule>
    <cfRule type="containsText" dxfId="24" priority="26" operator="containsText" text="TRUE">
      <formula>NOT(ISERROR(SEARCH("TRUE",CI7)))</formula>
    </cfRule>
  </conditionalFormatting>
  <conditionalFormatting sqref="CI89:CJ92">
    <cfRule type="containsText" dxfId="23" priority="23" operator="containsText" text="FALSE">
      <formula>NOT(ISERROR(SEARCH("FALSE",CI89)))</formula>
    </cfRule>
    <cfRule type="containsText" dxfId="22" priority="24" operator="containsText" text="TRUE">
      <formula>NOT(ISERROR(SEARCH("TRUE",CI89)))</formula>
    </cfRule>
  </conditionalFormatting>
  <conditionalFormatting sqref="CI95:CJ101">
    <cfRule type="containsText" dxfId="21" priority="21" operator="containsText" text="FALSE">
      <formula>NOT(ISERROR(SEARCH("FALSE",CI95)))</formula>
    </cfRule>
    <cfRule type="containsText" dxfId="20" priority="22" operator="containsText" text="TRUE">
      <formula>NOT(ISERROR(SEARCH("TRUE",CI95)))</formula>
    </cfRule>
  </conditionalFormatting>
  <conditionalFormatting sqref="CF94:CG94 CF16:CG86 CF7:CG14 CF102:CG137">
    <cfRule type="containsText" dxfId="19" priority="19" operator="containsText" text="FALSE">
      <formula>NOT(ISERROR(SEARCH("FALSE",CF7)))</formula>
    </cfRule>
    <cfRule type="containsText" dxfId="18" priority="20" operator="containsText" text="TRUE">
      <formula>NOT(ISERROR(SEARCH("TRUE",CF7)))</formula>
    </cfRule>
  </conditionalFormatting>
  <conditionalFormatting sqref="CF89:CG92">
    <cfRule type="containsText" dxfId="17" priority="17" operator="containsText" text="FALSE">
      <formula>NOT(ISERROR(SEARCH("FALSE",CF89)))</formula>
    </cfRule>
    <cfRule type="containsText" dxfId="16" priority="18" operator="containsText" text="TRUE">
      <formula>NOT(ISERROR(SEARCH("TRUE",CF89)))</formula>
    </cfRule>
  </conditionalFormatting>
  <conditionalFormatting sqref="CF95:CG101">
    <cfRule type="containsText" dxfId="15" priority="15" operator="containsText" text="FALSE">
      <formula>NOT(ISERROR(SEARCH("FALSE",CF95)))</formula>
    </cfRule>
    <cfRule type="containsText" dxfId="14" priority="16" operator="containsText" text="TRUE">
      <formula>NOT(ISERROR(SEARCH("TRUE",CF95)))</formula>
    </cfRule>
  </conditionalFormatting>
  <conditionalFormatting sqref="CC94:CD94 CC16:CD86 CC7:CD14 CC102:CD137">
    <cfRule type="containsText" dxfId="13" priority="13" operator="containsText" text="FALSE">
      <formula>NOT(ISERROR(SEARCH("FALSE",CC7)))</formula>
    </cfRule>
    <cfRule type="containsText" dxfId="12" priority="14" operator="containsText" text="TRUE">
      <formula>NOT(ISERROR(SEARCH("TRUE",CC7)))</formula>
    </cfRule>
  </conditionalFormatting>
  <conditionalFormatting sqref="CC89:CD92">
    <cfRule type="containsText" dxfId="11" priority="11" operator="containsText" text="FALSE">
      <formula>NOT(ISERROR(SEARCH("FALSE",CC89)))</formula>
    </cfRule>
    <cfRule type="containsText" dxfId="10" priority="12" operator="containsText" text="TRUE">
      <formula>NOT(ISERROR(SEARCH("TRUE",CC89)))</formula>
    </cfRule>
  </conditionalFormatting>
  <conditionalFormatting sqref="CC95:CD101">
    <cfRule type="containsText" dxfId="9" priority="9" operator="containsText" text="FALSE">
      <formula>NOT(ISERROR(SEARCH("FALSE",CC95)))</formula>
    </cfRule>
    <cfRule type="containsText" dxfId="8" priority="10" operator="containsText" text="TRUE">
      <formula>NOT(ISERROR(SEARCH("TRUE",CC95)))</formula>
    </cfRule>
  </conditionalFormatting>
  <conditionalFormatting sqref="BZ94:CA94 BZ16:CA86 BZ7:CA14 BZ102:CA137">
    <cfRule type="containsText" dxfId="7" priority="7" operator="containsText" text="FALSE">
      <formula>NOT(ISERROR(SEARCH("FALSE",BZ7)))</formula>
    </cfRule>
    <cfRule type="containsText" dxfId="6" priority="8" operator="containsText" text="TRUE">
      <formula>NOT(ISERROR(SEARCH("TRUE",BZ7)))</formula>
    </cfRule>
  </conditionalFormatting>
  <conditionalFormatting sqref="BZ89:CA92">
    <cfRule type="containsText" dxfId="5" priority="5" operator="containsText" text="FALSE">
      <formula>NOT(ISERROR(SEARCH("FALSE",BZ89)))</formula>
    </cfRule>
    <cfRule type="containsText" dxfId="4" priority="6" operator="containsText" text="TRUE">
      <formula>NOT(ISERROR(SEARCH("TRUE",BZ89)))</formula>
    </cfRule>
  </conditionalFormatting>
  <conditionalFormatting sqref="BZ95:CA101">
    <cfRule type="containsText" dxfId="3" priority="3" operator="containsText" text="FALSE">
      <formula>NOT(ISERROR(SEARCH("FALSE",BZ95)))</formula>
    </cfRule>
    <cfRule type="containsText" dxfId="2" priority="4" operator="containsText" text="TRUE">
      <formula>NOT(ISERROR(SEARCH("TRUE",BZ95)))</formula>
    </cfRule>
  </conditionalFormatting>
  <conditionalFormatting sqref="AC39:AD203">
    <cfRule type="cellIs" dxfId="1" priority="1" operator="greaterThan">
      <formula>0</formula>
    </cfRule>
    <cfRule type="expression" dxfId="0" priority="2">
      <formula>N39&lt;&gt;""</formula>
    </cfRule>
  </conditionalFormatting>
  <dataValidations disablePrompts="1" count="1">
    <dataValidation type="list" allowBlank="1" showInputMessage="1" showErrorMessage="1" promptTitle="Scenario number" prompt="Scenario number" sqref="A2">
      <formula1>"1,2,3"</formula1>
    </dataValidation>
  </dataValidations>
  <pageMargins left="0.7" right="0.7" top="0.75" bottom="0.75" header="0.3" footer="0.3"/>
  <pageSetup paperSize="9" orientation="portrait" r:id="rId1"/>
  <ignoredErrors>
    <ignoredError sqref="BX87:BX88 BX23:BX24 BX37:BX38 BX1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False</openByDefault>
  <xsnScope/>
</customXsn>
</file>

<file path=customXml/item3.xml><?xml version="1.0" encoding="utf-8"?>
<p:properties xmlns:p="http://schemas.microsoft.com/office/2006/metadata/properties" xmlns:xsi="http://www.w3.org/2001/XMLSchema-instance" xmlns:pc="http://schemas.microsoft.com/office/infopath/2007/PartnerControls">
  <documentManagement>
    <BT_x0020_Document_x0020_Owner xmlns="e0e35bac-e255-4a69-af54-5f01336af94f">
      <UserInfo>
        <DisplayName/>
        <AccountId xsi:nil="true"/>
        <AccountType/>
      </UserInfo>
    </BT_x0020_Document_x0020_Owner>
    <BT_x0020_Record_x0020_Code xmlns="e0e35bac-e255-4a69-af54-5f01336af94f" xsi:nil="true"/>
    <BT_x0020_Record_x0020_Category xmlns="e0e35bac-e255-4a69-af54-5f01336af94f">Legal (LE)</BT_x0020_Record_x0020_Category>
    <TaxCatchAll xmlns="e0e35bac-e255-4a69-af54-5f01336af94f"/>
    <_dlc_DocId xmlns="e0e35bac-e255-4a69-af54-5f01336af94f">3JPZMPHMR6N4-6-2370</_dlc_DocId>
    <_dlc_DocIdUrl xmlns="e0e35bac-e255-4a69-af54-5f01336af94f">
      <Url>https://openreach.office.bt.com/sites/OpenreachPricing/_layouts/15/DocIdRedir.aspx?ID=3JPZMPHMR6N4-6-2370</Url>
      <Description>3JPZMPHMR6N4-6-2370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BT Scheduled Item" ma:contentTypeID="0x0101005EEE68971716474CABDF87371185FDEC0023F8E1359E2046C5B333948B1AC2CD8500C9FE3A874BB12644B0B8D266B044227D" ma:contentTypeVersion="22" ma:contentTypeDescription="BT classified item with a scheduled Retention Period." ma:contentTypeScope="" ma:versionID="256dbc5dc09c8d051b4efb4325f88592">
  <xsd:schema xmlns:xsd="http://www.w3.org/2001/XMLSchema" xmlns:xs="http://www.w3.org/2001/XMLSchema" xmlns:p="http://schemas.microsoft.com/office/2006/metadata/properties" xmlns:ns2="e0e35bac-e255-4a69-af54-5f01336af94f" targetNamespace="http://schemas.microsoft.com/office/2006/metadata/properties" ma:root="true" ma:fieldsID="e19fbe602cfaa6eb32aa75d703209218"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Record_x0020_Category" minOccurs="0"/>
                <xsd:element ref="ns2:BT_x0020_Record_x0020_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629c5a1f-355f-48d1-81cf-a02d8d31b28b}" ma:internalName="TaxCatchAll" ma:showField="CatchAllData" ma:web="6e6d0c8f-d083-4425-9c6b-c2d474fe567b">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629c5a1f-355f-48d1-81cf-a02d8d31b28b}" ma:internalName="TaxCatchAllLabel" ma:readOnly="true" ma:showField="CatchAllDataLabel" ma:web="6e6d0c8f-d083-4425-9c6b-c2d474fe567b">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Record_x0020_Category" ma:index="14" nillable="true" ma:displayName="BT Record Category" ma:default="Legal (LE)" ma:description="If the required code is CA30 you should select &quot;Company Administration (CA)&quot; in this field and enter 30 in the BT Record Code field.&#10;&#10;Please refer to http://companysecretary.intra.bt.com/IDR/IRPSchedules/index.htm for appropriate codes." ma:format="Dropdown" ma:internalName="BT_x0020_Record_x0020_Category" ma:readOnly="false">
      <xsd:simpleType>
        <xsd:restriction base="dms:Choice">
          <xsd:enumeration value="Company Administration (CA)"/>
          <xsd:enumeration value="External Relations (ER)"/>
          <xsd:enumeration value="Finance (FI)"/>
          <xsd:enumeration value="Human Resources (HR)"/>
          <xsd:enumeration value="Legal (LE)"/>
          <xsd:enumeration value="Networking &amp; Engineering (NE)"/>
          <xsd:enumeration value="Pensions (PE)"/>
          <xsd:enumeration value="Procurement &amp; Supply Chain (PR)"/>
          <xsd:enumeration value="Insurance &amp; Risk (IR)"/>
          <xsd:enumeration value="Security (SEC)"/>
        </xsd:restriction>
      </xsd:simpleType>
    </xsd:element>
    <xsd:element name="BT_x0020_Record_x0020_Code" ma:index="15" nillable="true" ma:displayName="BT Record Code" ma:decimals="0" ma:description="If the required code is CA30 you should select &quot;Company Administration (CA)&quot; in the BT Record Category field and enter 30 in this field.&#10;&#10;Please refer to http://companysecretary.intra.bt.com/IDR/IRPSchedules/index.htm for appropriate codes." ma:internalName="BT_x0020_Record_x0020_Code" ma:percentage="FALSE">
      <xsd:simpleType>
        <xsd:restriction base="dms:Number">
          <xsd:maxInclusive value="999"/>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242584ab-b7b4-45ad-9c64-f936d5cb8ab7" ContentTypeId="0x0101005EEE68971716474CABDF87371185FDEC0023F8E1359E2046C5B333948B1AC2CD85" PreviousValue="false"/>
</file>

<file path=customXml/itemProps1.xml><?xml version="1.0" encoding="utf-8"?>
<ds:datastoreItem xmlns:ds="http://schemas.openxmlformats.org/officeDocument/2006/customXml" ds:itemID="{D8133FC7-6156-460F-97A6-DC1701AD11A6}">
  <ds:schemaRefs>
    <ds:schemaRef ds:uri="http://schemas.microsoft.com/sharepoint/v3/contenttype/forms"/>
  </ds:schemaRefs>
</ds:datastoreItem>
</file>

<file path=customXml/itemProps2.xml><?xml version="1.0" encoding="utf-8"?>
<ds:datastoreItem xmlns:ds="http://schemas.openxmlformats.org/officeDocument/2006/customXml" ds:itemID="{B05049A9-F22B-4E73-B3E1-E8B5676A8779}">
  <ds:schemaRefs>
    <ds:schemaRef ds:uri="http://schemas.microsoft.com/office/2006/metadata/customXsn"/>
  </ds:schemaRefs>
</ds:datastoreItem>
</file>

<file path=customXml/itemProps3.xml><?xml version="1.0" encoding="utf-8"?>
<ds:datastoreItem xmlns:ds="http://schemas.openxmlformats.org/officeDocument/2006/customXml" ds:itemID="{DC392ADE-5C2E-42F5-9DB4-B5E7762C02EB}">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e0e35bac-e255-4a69-af54-5f01336af94f"/>
    <ds:schemaRef ds:uri="http://www.w3.org/XML/1998/namespace"/>
    <ds:schemaRef ds:uri="http://purl.org/dc/dcmitype/"/>
  </ds:schemaRefs>
</ds:datastoreItem>
</file>

<file path=customXml/itemProps4.xml><?xml version="1.0" encoding="utf-8"?>
<ds:datastoreItem xmlns:ds="http://schemas.openxmlformats.org/officeDocument/2006/customXml" ds:itemID="{8ED846FA-A3F9-42B6-921E-5426D9E09239}">
  <ds:schemaRefs>
    <ds:schemaRef ds:uri="http://schemas.microsoft.com/sharepoint/events"/>
  </ds:schemaRefs>
</ds:datastoreItem>
</file>

<file path=customXml/itemProps5.xml><?xml version="1.0" encoding="utf-8"?>
<ds:datastoreItem xmlns:ds="http://schemas.openxmlformats.org/officeDocument/2006/customXml" ds:itemID="{DCF2BED7-073C-41A3-8D95-012E3F4843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35bac-e255-4a69-af54-5f01336af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DDB1D5F-0004-459F-81BD-30491736BAC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LLU Compliance summary</vt:lpstr>
      <vt:lpstr>LLU Compliance model</vt:lpstr>
    </vt:vector>
  </TitlesOfParts>
  <Company>BT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Heath,MG,Martin,BPJ R</dc:creator>
  <cp:lastModifiedBy>Ragnuth,A,Amanda,TAJ5 R</cp:lastModifiedBy>
  <dcterms:created xsi:type="dcterms:W3CDTF">2017-03-08T10:24:05Z</dcterms:created>
  <dcterms:modified xsi:type="dcterms:W3CDTF">2019-11-03T21:52:24Z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0x0101005EEE68971716474CABDF87371185FDEC0023F8E1359E2046C5B333948B1AC2CD8500C9FE3A874BB12644B0B8D266B044227D</vt:lpwstr>
  </property>
  <property fmtid="{D5CDD505-2E9C-101B-9397-08002B2CF9AE}" pid="3" name="IsMyDocuments">
    <vt:bool>true</vt:bool>
  </property>
  <property fmtid="{D5CDD505-2E9C-101B-9397-08002B2CF9AE}" pid="4" name="SV_QUERY_LIST_4F35BF76-6C0D-4D9B-82B2-816C12CF3733">
    <vt:lpwstr>empty_477D106A-C0D6-4607-AEBD-E2C9D60EA279</vt:lpwstr>
  </property>
  <property fmtid="{D5CDD505-2E9C-101B-9397-08002B2CF9AE}" pid="5" name="_dlc_DocIdItemGuid">
    <vt:lpwstr>45e7c2a7-56ec-4621-aa5c-12b581d1254e</vt:lpwstr>
  </property>
</Properties>
</file>